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ose Perez\Dropbox\JOSE C PEREZ CORTES\2020\Paz de Ariporo\"/>
    </mc:Choice>
  </mc:AlternateContent>
  <bookViews>
    <workbookView xWindow="0" yWindow="0" windowWidth="20490" windowHeight="6555" tabRatio="747" firstSheet="1" activeTab="4"/>
  </bookViews>
  <sheets>
    <sheet name="GASTOS2016-2019 (2)" sheetId="7" state="hidden" r:id="rId1"/>
    <sheet name="Ingresos" sheetId="32" r:id="rId2"/>
    <sheet name="POAI Armoniza" sheetId="33" r:id="rId3"/>
    <sheet name="POAI Fuentes" sheetId="34" r:id="rId4"/>
    <sheet name="POAI Resumen" sheetId="35" r:id="rId5"/>
  </sheets>
  <externalReferences>
    <externalReference r:id="rId6"/>
  </externalReferences>
  <definedNames>
    <definedName name="_xlnm._FilterDatabase" localSheetId="1" hidden="1">Ingresos!$A$1:$G$127</definedName>
    <definedName name="_xlnm._FilterDatabase" localSheetId="2" hidden="1">'POAI Armoniza'!$A$3:$V$412</definedName>
    <definedName name="_xlnm._FilterDatabase" localSheetId="3" hidden="1">'POAI Fuentes'!$A$2:$AG$208</definedName>
    <definedName name="_xlnm._FilterDatabase" localSheetId="4" hidden="1">'POAI Resumen'!$A$2:$L$209</definedName>
    <definedName name="LISTA">[1]Parametros!$A$3:$A$1161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35" l="1"/>
  <c r="C18" i="35"/>
  <c r="E164" i="35"/>
  <c r="E161" i="35" s="1"/>
  <c r="E160" i="35" s="1"/>
  <c r="E139" i="35"/>
  <c r="F139" i="35" s="1"/>
  <c r="E140" i="35"/>
  <c r="E138" i="35"/>
  <c r="E137" i="35"/>
  <c r="E115" i="35"/>
  <c r="E114" i="35" s="1"/>
  <c r="E113" i="35" s="1"/>
  <c r="E112" i="35"/>
  <c r="E75" i="35"/>
  <c r="E73" i="35"/>
  <c r="E72" i="35" s="1"/>
  <c r="E64" i="35"/>
  <c r="F64" i="35" s="1"/>
  <c r="D79" i="35"/>
  <c r="D77" i="35"/>
  <c r="D74" i="35"/>
  <c r="F74" i="35" s="1"/>
  <c r="D75" i="35"/>
  <c r="F75" i="35" s="1"/>
  <c r="D73" i="35"/>
  <c r="D197" i="35"/>
  <c r="D151" i="35"/>
  <c r="F151" i="35" s="1"/>
  <c r="D150" i="35"/>
  <c r="F150" i="35" s="1"/>
  <c r="D136" i="35"/>
  <c r="D135" i="35"/>
  <c r="D122" i="35"/>
  <c r="D121" i="35" s="1"/>
  <c r="D120" i="35" s="1"/>
  <c r="D119" i="35"/>
  <c r="D118" i="35" s="1"/>
  <c r="D117" i="35"/>
  <c r="D115" i="35"/>
  <c r="D107" i="35"/>
  <c r="F107" i="35" s="1"/>
  <c r="D93" i="35"/>
  <c r="D92" i="35" s="1"/>
  <c r="D91" i="35"/>
  <c r="D86" i="35"/>
  <c r="D69" i="35"/>
  <c r="F69" i="35" s="1"/>
  <c r="D68" i="35"/>
  <c r="D67" i="35"/>
  <c r="D66" i="35"/>
  <c r="D63" i="35"/>
  <c r="D62" i="35"/>
  <c r="F62" i="35" s="1"/>
  <c r="D55" i="35"/>
  <c r="D45" i="35"/>
  <c r="C111" i="35"/>
  <c r="F111" i="35" s="1"/>
  <c r="C127" i="35"/>
  <c r="C126" i="35" s="1"/>
  <c r="C125" i="35" s="1"/>
  <c r="C191" i="35"/>
  <c r="C134" i="35"/>
  <c r="C105" i="35"/>
  <c r="C104" i="35" s="1"/>
  <c r="C103" i="35" s="1"/>
  <c r="C102" i="35" s="1"/>
  <c r="C91" i="35"/>
  <c r="C90" i="35" s="1"/>
  <c r="C57" i="35"/>
  <c r="C56" i="35"/>
  <c r="C52" i="35"/>
  <c r="F52" i="35" s="1"/>
  <c r="F51" i="35" s="1"/>
  <c r="C43" i="35"/>
  <c r="C41" i="35" s="1"/>
  <c r="C42" i="35"/>
  <c r="F42" i="35"/>
  <c r="E51" i="35"/>
  <c r="F56" i="35"/>
  <c r="B86" i="35"/>
  <c r="B87" i="35"/>
  <c r="F87" i="35" s="1"/>
  <c r="B89" i="35"/>
  <c r="B88" i="35" s="1"/>
  <c r="B97" i="35"/>
  <c r="B96" i="35" s="1"/>
  <c r="B101" i="35"/>
  <c r="B112" i="35"/>
  <c r="B110" i="35" s="1"/>
  <c r="B109" i="35" s="1"/>
  <c r="B145" i="35"/>
  <c r="B146" i="35"/>
  <c r="F146" i="35" s="1"/>
  <c r="F204" i="35"/>
  <c r="F203" i="35"/>
  <c r="F202" i="35" s="1"/>
  <c r="E202" i="35"/>
  <c r="D202" i="35"/>
  <c r="C202" i="35"/>
  <c r="B202" i="35"/>
  <c r="F201" i="35"/>
  <c r="F200" i="35" s="1"/>
  <c r="E200" i="35"/>
  <c r="D200" i="35"/>
  <c r="C200" i="35"/>
  <c r="B200" i="35"/>
  <c r="E196" i="35"/>
  <c r="E195" i="35" s="1"/>
  <c r="E194" i="35" s="1"/>
  <c r="D196" i="35"/>
  <c r="D195" i="35" s="1"/>
  <c r="D194" i="35" s="1"/>
  <c r="C196" i="35"/>
  <c r="C195" i="35" s="1"/>
  <c r="C194" i="35" s="1"/>
  <c r="B196" i="35"/>
  <c r="B195" i="35" s="1"/>
  <c r="B194" i="35" s="1"/>
  <c r="F193" i="35"/>
  <c r="F192" i="35"/>
  <c r="F191" i="35"/>
  <c r="E190" i="35"/>
  <c r="E189" i="35" s="1"/>
  <c r="E188" i="35" s="1"/>
  <c r="D190" i="35"/>
  <c r="D189" i="35" s="1"/>
  <c r="D188" i="35" s="1"/>
  <c r="B190" i="35"/>
  <c r="B189" i="35" s="1"/>
  <c r="B188" i="35" s="1"/>
  <c r="F187" i="35"/>
  <c r="F186" i="35" s="1"/>
  <c r="F185" i="35" s="1"/>
  <c r="E186" i="35"/>
  <c r="E185" i="35" s="1"/>
  <c r="D186" i="35"/>
  <c r="D185" i="35" s="1"/>
  <c r="C186" i="35"/>
  <c r="C185" i="35" s="1"/>
  <c r="B186" i="35"/>
  <c r="B185" i="35" s="1"/>
  <c r="F184" i="35"/>
  <c r="F183" i="35" s="1"/>
  <c r="F182" i="35" s="1"/>
  <c r="E183" i="35"/>
  <c r="E182" i="35" s="1"/>
  <c r="D183" i="35"/>
  <c r="D182" i="35" s="1"/>
  <c r="C183" i="35"/>
  <c r="C182" i="35" s="1"/>
  <c r="B183" i="35"/>
  <c r="B182" i="35" s="1"/>
  <c r="F181" i="35"/>
  <c r="F180" i="35" s="1"/>
  <c r="F179" i="35" s="1"/>
  <c r="E180" i="35"/>
  <c r="E179" i="35" s="1"/>
  <c r="D180" i="35"/>
  <c r="D179" i="35" s="1"/>
  <c r="C180" i="35"/>
  <c r="C179" i="35" s="1"/>
  <c r="B180" i="35"/>
  <c r="B179" i="35" s="1"/>
  <c r="F178" i="35"/>
  <c r="F177" i="35" s="1"/>
  <c r="F176" i="35" s="1"/>
  <c r="E177" i="35"/>
  <c r="D177" i="35"/>
  <c r="C177" i="35"/>
  <c r="C176" i="35" s="1"/>
  <c r="B177" i="35"/>
  <c r="B176" i="35" s="1"/>
  <c r="E176" i="35"/>
  <c r="D176" i="35"/>
  <c r="F174" i="35"/>
  <c r="F173" i="35" s="1"/>
  <c r="F172" i="35" s="1"/>
  <c r="E173" i="35"/>
  <c r="D173" i="35"/>
  <c r="C173" i="35"/>
  <c r="C172" i="35" s="1"/>
  <c r="B173" i="35"/>
  <c r="B172" i="35" s="1"/>
  <c r="E172" i="35"/>
  <c r="D172" i="35"/>
  <c r="F171" i="35"/>
  <c r="F170" i="35" s="1"/>
  <c r="F169" i="35" s="1"/>
  <c r="E170" i="35"/>
  <c r="E169" i="35" s="1"/>
  <c r="D170" i="35"/>
  <c r="D169" i="35" s="1"/>
  <c r="C170" i="35"/>
  <c r="C169" i="35" s="1"/>
  <c r="B170" i="35"/>
  <c r="B169" i="35" s="1"/>
  <c r="F168" i="35"/>
  <c r="F167" i="35" s="1"/>
  <c r="F166" i="35" s="1"/>
  <c r="E167" i="35"/>
  <c r="E166" i="35" s="1"/>
  <c r="D167" i="35"/>
  <c r="D166" i="35" s="1"/>
  <c r="C167" i="35"/>
  <c r="C166" i="35" s="1"/>
  <c r="B167" i="35"/>
  <c r="B166" i="35" s="1"/>
  <c r="F165" i="35"/>
  <c r="F163" i="35"/>
  <c r="F162" i="35"/>
  <c r="D161" i="35"/>
  <c r="D160" i="35" s="1"/>
  <c r="C161" i="35"/>
  <c r="C160" i="35" s="1"/>
  <c r="B161" i="35"/>
  <c r="B160" i="35" s="1"/>
  <c r="F157" i="35"/>
  <c r="F156" i="35" s="1"/>
  <c r="F155" i="35" s="1"/>
  <c r="E156" i="35"/>
  <c r="E155" i="35" s="1"/>
  <c r="D156" i="35"/>
  <c r="D155" i="35" s="1"/>
  <c r="C156" i="35"/>
  <c r="C155" i="35" s="1"/>
  <c r="B156" i="35"/>
  <c r="B155" i="35" s="1"/>
  <c r="F154" i="35"/>
  <c r="F153" i="35" s="1"/>
  <c r="F152" i="35" s="1"/>
  <c r="E153" i="35"/>
  <c r="E152" i="35" s="1"/>
  <c r="D153" i="35"/>
  <c r="D152" i="35" s="1"/>
  <c r="C153" i="35"/>
  <c r="C152" i="35" s="1"/>
  <c r="B153" i="35"/>
  <c r="B152" i="35" s="1"/>
  <c r="E149" i="35"/>
  <c r="E148" i="35" s="1"/>
  <c r="C149" i="35"/>
  <c r="C148" i="35" s="1"/>
  <c r="B149" i="35"/>
  <c r="B148" i="35" s="1"/>
  <c r="F147" i="35"/>
  <c r="E144" i="35"/>
  <c r="E143" i="35" s="1"/>
  <c r="D144" i="35"/>
  <c r="D143" i="35" s="1"/>
  <c r="C144" i="35"/>
  <c r="C143" i="35" s="1"/>
  <c r="F142" i="35"/>
  <c r="F141" i="35" s="1"/>
  <c r="E141" i="35"/>
  <c r="D141" i="35"/>
  <c r="C141" i="35"/>
  <c r="B141" i="35"/>
  <c r="F140" i="35"/>
  <c r="F137" i="35"/>
  <c r="F135" i="35"/>
  <c r="F134" i="35"/>
  <c r="D133" i="35"/>
  <c r="C133" i="35"/>
  <c r="B133" i="35"/>
  <c r="F131" i="35"/>
  <c r="F130" i="35" s="1"/>
  <c r="E130" i="35"/>
  <c r="D130" i="35"/>
  <c r="C130" i="35"/>
  <c r="B130" i="35"/>
  <c r="F129" i="35"/>
  <c r="F128" i="35"/>
  <c r="F127" i="35"/>
  <c r="E126" i="35"/>
  <c r="D126" i="35"/>
  <c r="D125" i="35" s="1"/>
  <c r="B126" i="35"/>
  <c r="E121" i="35"/>
  <c r="E120" i="35" s="1"/>
  <c r="C121" i="35"/>
  <c r="B121" i="35"/>
  <c r="B120" i="35" s="1"/>
  <c r="C120" i="35"/>
  <c r="E118" i="35"/>
  <c r="C118" i="35"/>
  <c r="B118" i="35"/>
  <c r="E116" i="35"/>
  <c r="D116" i="35"/>
  <c r="C116" i="35"/>
  <c r="B116" i="35"/>
  <c r="D114" i="35"/>
  <c r="C114" i="35"/>
  <c r="B114" i="35"/>
  <c r="B113" i="35" s="1"/>
  <c r="E110" i="35"/>
  <c r="E109" i="35" s="1"/>
  <c r="D110" i="35"/>
  <c r="D109" i="35" s="1"/>
  <c r="C110" i="35"/>
  <c r="C109" i="35" s="1"/>
  <c r="F106" i="35"/>
  <c r="E104" i="35"/>
  <c r="E103" i="35" s="1"/>
  <c r="E102" i="35" s="1"/>
  <c r="B104" i="35"/>
  <c r="B103" i="35" s="1"/>
  <c r="B102" i="35" s="1"/>
  <c r="E100" i="35"/>
  <c r="D100" i="35"/>
  <c r="C100" i="35"/>
  <c r="F99" i="35"/>
  <c r="F98" i="35" s="1"/>
  <c r="E98" i="35"/>
  <c r="D98" i="35"/>
  <c r="C98" i="35"/>
  <c r="B98" i="35"/>
  <c r="E96" i="35"/>
  <c r="D96" i="35"/>
  <c r="C96" i="35"/>
  <c r="F95" i="35"/>
  <c r="F94" i="35" s="1"/>
  <c r="E94" i="35"/>
  <c r="D94" i="35"/>
  <c r="C94" i="35"/>
  <c r="B94" i="35"/>
  <c r="E92" i="35"/>
  <c r="C92" i="35"/>
  <c r="B92" i="35"/>
  <c r="E90" i="35"/>
  <c r="D90" i="35"/>
  <c r="B90" i="35"/>
  <c r="E88" i="35"/>
  <c r="D88" i="35"/>
  <c r="C88" i="35"/>
  <c r="E85" i="35"/>
  <c r="D85" i="35"/>
  <c r="C85" i="35"/>
  <c r="F84" i="35"/>
  <c r="F83" i="35"/>
  <c r="E82" i="35"/>
  <c r="D82" i="35"/>
  <c r="C82" i="35"/>
  <c r="B82" i="35"/>
  <c r="E78" i="35"/>
  <c r="D78" i="35"/>
  <c r="C78" i="35"/>
  <c r="B78" i="35"/>
  <c r="F77" i="35"/>
  <c r="F76" i="35" s="1"/>
  <c r="E76" i="35"/>
  <c r="D76" i="35"/>
  <c r="C76" i="35"/>
  <c r="B76" i="35"/>
  <c r="C72" i="35"/>
  <c r="B72" i="35"/>
  <c r="F67" i="35"/>
  <c r="F66" i="35"/>
  <c r="E65" i="35"/>
  <c r="C65" i="35"/>
  <c r="B65" i="35"/>
  <c r="C61" i="35"/>
  <c r="C60" i="35" s="1"/>
  <c r="C59" i="35" s="1"/>
  <c r="B61" i="35"/>
  <c r="F57" i="35"/>
  <c r="F54" i="35"/>
  <c r="D53" i="35"/>
  <c r="C53" i="35"/>
  <c r="B53" i="35"/>
  <c r="D51" i="35"/>
  <c r="B51" i="35"/>
  <c r="F50" i="35"/>
  <c r="F49" i="35" s="1"/>
  <c r="E49" i="35"/>
  <c r="D49" i="35"/>
  <c r="C49" i="35"/>
  <c r="B49" i="35"/>
  <c r="F48" i="35"/>
  <c r="F47" i="35" s="1"/>
  <c r="E47" i="35"/>
  <c r="D47" i="35"/>
  <c r="C47" i="35"/>
  <c r="B47" i="35"/>
  <c r="F45" i="35"/>
  <c r="F44" i="35" s="1"/>
  <c r="E44" i="35"/>
  <c r="D44" i="35"/>
  <c r="C44" i="35"/>
  <c r="B44" i="35"/>
  <c r="F43" i="35"/>
  <c r="D41" i="35"/>
  <c r="B41" i="35"/>
  <c r="B40" i="35" s="1"/>
  <c r="F38" i="35"/>
  <c r="F37" i="35" s="1"/>
  <c r="E37" i="35"/>
  <c r="D37" i="35"/>
  <c r="C37" i="35"/>
  <c r="B37" i="35"/>
  <c r="F36" i="35"/>
  <c r="F35" i="35" s="1"/>
  <c r="E35" i="35"/>
  <c r="D35" i="35"/>
  <c r="C35" i="35"/>
  <c r="B35" i="35"/>
  <c r="F33" i="35"/>
  <c r="F32" i="35" s="1"/>
  <c r="E32" i="35"/>
  <c r="D32" i="35"/>
  <c r="C32" i="35"/>
  <c r="B32" i="35"/>
  <c r="F31" i="35"/>
  <c r="F30" i="35"/>
  <c r="E29" i="35"/>
  <c r="D29" i="35"/>
  <c r="C29" i="35"/>
  <c r="B29" i="35"/>
  <c r="F28" i="35"/>
  <c r="F27" i="35" s="1"/>
  <c r="E27" i="35"/>
  <c r="D27" i="35"/>
  <c r="C27" i="35"/>
  <c r="B27" i="35"/>
  <c r="F26" i="35"/>
  <c r="F25" i="35" s="1"/>
  <c r="E25" i="35"/>
  <c r="D25" i="35"/>
  <c r="C25" i="35"/>
  <c r="B25" i="35"/>
  <c r="F22" i="35"/>
  <c r="F21" i="35"/>
  <c r="E20" i="35"/>
  <c r="E19" i="35" s="1"/>
  <c r="D20" i="35"/>
  <c r="D19" i="35" s="1"/>
  <c r="C20" i="35"/>
  <c r="C19" i="35" s="1"/>
  <c r="B20" i="35"/>
  <c r="B19" i="35" s="1"/>
  <c r="F18" i="35"/>
  <c r="F17" i="35" s="1"/>
  <c r="F16" i="35" s="1"/>
  <c r="E17" i="35"/>
  <c r="E16" i="35" s="1"/>
  <c r="D17" i="35"/>
  <c r="D16" i="35" s="1"/>
  <c r="C17" i="35"/>
  <c r="C16" i="35" s="1"/>
  <c r="B17" i="35"/>
  <c r="B16" i="35" s="1"/>
  <c r="F15" i="35"/>
  <c r="F14" i="35"/>
  <c r="E13" i="35"/>
  <c r="E12" i="35" s="1"/>
  <c r="D13" i="35"/>
  <c r="D12" i="35" s="1"/>
  <c r="C13" i="35"/>
  <c r="C12" i="35" s="1"/>
  <c r="B13" i="35"/>
  <c r="B12" i="35" s="1"/>
  <c r="F11" i="35"/>
  <c r="F10" i="35" s="1"/>
  <c r="F9" i="35" s="1"/>
  <c r="E10" i="35"/>
  <c r="E9" i="35" s="1"/>
  <c r="D10" i="35"/>
  <c r="D9" i="35" s="1"/>
  <c r="C10" i="35"/>
  <c r="C9" i="35" s="1"/>
  <c r="B10" i="35"/>
  <c r="B9" i="35" s="1"/>
  <c r="F8" i="35"/>
  <c r="F7" i="35" s="1"/>
  <c r="F6" i="35" s="1"/>
  <c r="E7" i="35"/>
  <c r="E6" i="35" s="1"/>
  <c r="D7" i="35"/>
  <c r="D6" i="35" s="1"/>
  <c r="C7" i="35"/>
  <c r="C6" i="35" s="1"/>
  <c r="B7" i="35"/>
  <c r="B6" i="35" s="1"/>
  <c r="K62" i="34"/>
  <c r="AZ76" i="33"/>
  <c r="AX76" i="33"/>
  <c r="AY76" i="33"/>
  <c r="M63" i="34"/>
  <c r="N115" i="34"/>
  <c r="R136" i="34"/>
  <c r="P45" i="34"/>
  <c r="X115" i="34"/>
  <c r="S73" i="34"/>
  <c r="U76" i="34"/>
  <c r="V76" i="34"/>
  <c r="W76" i="34"/>
  <c r="X76" i="34"/>
  <c r="Y76" i="34"/>
  <c r="Z76" i="34"/>
  <c r="T77" i="34"/>
  <c r="U72" i="34"/>
  <c r="V72" i="34"/>
  <c r="W72" i="34"/>
  <c r="X72" i="34"/>
  <c r="Y72" i="34"/>
  <c r="Z72" i="34"/>
  <c r="T72" i="34"/>
  <c r="T76" i="34"/>
  <c r="AA63" i="34"/>
  <c r="Y112" i="34"/>
  <c r="V75" i="34"/>
  <c r="B78" i="34"/>
  <c r="B76" i="34"/>
  <c r="AW76" i="33"/>
  <c r="AW72" i="33"/>
  <c r="T79" i="34"/>
  <c r="Z164" i="34"/>
  <c r="Z139" i="34"/>
  <c r="Z140" i="34"/>
  <c r="Z138" i="34"/>
  <c r="Z64" i="34"/>
  <c r="AA64" i="34" s="1"/>
  <c r="Q86" i="34"/>
  <c r="R91" i="34"/>
  <c r="J127" i="34"/>
  <c r="I14" i="34"/>
  <c r="C191" i="34"/>
  <c r="F105" i="34"/>
  <c r="E43" i="34"/>
  <c r="E42" i="34"/>
  <c r="AA191" i="34"/>
  <c r="AA11" i="34"/>
  <c r="AA204" i="34"/>
  <c r="AA203" i="34"/>
  <c r="AA202" i="34" s="1"/>
  <c r="AA201" i="34"/>
  <c r="AA200" i="34" s="1"/>
  <c r="AA192" i="34"/>
  <c r="AA187" i="34"/>
  <c r="AA184" i="34"/>
  <c r="AA181" i="34"/>
  <c r="AA180" i="34" s="1"/>
  <c r="AA178" i="34"/>
  <c r="AA174" i="34"/>
  <c r="AA171" i="34"/>
  <c r="AA170" i="34" s="1"/>
  <c r="AA169" i="34" s="1"/>
  <c r="AA168" i="34"/>
  <c r="AA167" i="34" s="1"/>
  <c r="AA166" i="34" s="1"/>
  <c r="AA165" i="34"/>
  <c r="AA164" i="34"/>
  <c r="AA163" i="34"/>
  <c r="AA162" i="34"/>
  <c r="AA157" i="34"/>
  <c r="AA154" i="34"/>
  <c r="AA147" i="34"/>
  <c r="AA142" i="34"/>
  <c r="AA141" i="34" s="1"/>
  <c r="AA140" i="34"/>
  <c r="AA139" i="34"/>
  <c r="AA138" i="34"/>
  <c r="AA131" i="34"/>
  <c r="AA130" i="34" s="1"/>
  <c r="AA129" i="34"/>
  <c r="AA128" i="34"/>
  <c r="AA106" i="34"/>
  <c r="AA99" i="34"/>
  <c r="AA98" i="34" s="1"/>
  <c r="AA95" i="34"/>
  <c r="AA94" i="34" s="1"/>
  <c r="AA84" i="34"/>
  <c r="AA83" i="34"/>
  <c r="AA54" i="34"/>
  <c r="AA50" i="34"/>
  <c r="AA48" i="34"/>
  <c r="AA38" i="34"/>
  <c r="AA37" i="34" s="1"/>
  <c r="AA36" i="34"/>
  <c r="AA33" i="34"/>
  <c r="AA32" i="34" s="1"/>
  <c r="AA31" i="34"/>
  <c r="AA30" i="34"/>
  <c r="AA28" i="34"/>
  <c r="AA27" i="34" s="1"/>
  <c r="AA26" i="34"/>
  <c r="AA22" i="34"/>
  <c r="AA21" i="34"/>
  <c r="K61" i="34"/>
  <c r="AA105" i="34"/>
  <c r="AA115" i="34"/>
  <c r="N117" i="34"/>
  <c r="AA117" i="34" s="1"/>
  <c r="AA116" i="34" s="1"/>
  <c r="N119" i="34"/>
  <c r="N118" i="34" s="1"/>
  <c r="AA79" i="34"/>
  <c r="AA78" i="34" s="1"/>
  <c r="W73" i="34"/>
  <c r="U73" i="34"/>
  <c r="R151" i="34"/>
  <c r="AA151" i="34" s="1"/>
  <c r="R122" i="34"/>
  <c r="AA122" i="34" s="1"/>
  <c r="L66" i="34"/>
  <c r="AA66" i="34" s="1"/>
  <c r="P44" i="34"/>
  <c r="B146" i="34"/>
  <c r="AA146" i="34" s="1"/>
  <c r="B145" i="34"/>
  <c r="AA145" i="34" s="1"/>
  <c r="B112" i="34"/>
  <c r="B101" i="34"/>
  <c r="AA101" i="34" s="1"/>
  <c r="B97" i="34"/>
  <c r="AA97" i="34" s="1"/>
  <c r="B89" i="34"/>
  <c r="AA89" i="34" s="1"/>
  <c r="AA88" i="34" s="1"/>
  <c r="B87" i="34"/>
  <c r="AA87" i="34" s="1"/>
  <c r="B86" i="34"/>
  <c r="O107" i="34"/>
  <c r="AA107" i="34" s="1"/>
  <c r="Z137" i="34"/>
  <c r="AA137" i="34" s="1"/>
  <c r="Y110" i="34"/>
  <c r="Y109" i="34" s="1"/>
  <c r="S75" i="34"/>
  <c r="AA75" i="34" s="1"/>
  <c r="S74" i="34"/>
  <c r="AA74" i="34" s="1"/>
  <c r="R197" i="34"/>
  <c r="AA197" i="34" s="1"/>
  <c r="AA196" i="34" s="1"/>
  <c r="AA195" i="34" s="1"/>
  <c r="AA194" i="34" s="1"/>
  <c r="R150" i="34"/>
  <c r="AA150" i="34" s="1"/>
  <c r="AA136" i="34"/>
  <c r="R135" i="34"/>
  <c r="AA135" i="34" s="1"/>
  <c r="R93" i="34"/>
  <c r="AA93" i="34" s="1"/>
  <c r="P55" i="34"/>
  <c r="AA55" i="34" s="1"/>
  <c r="M69" i="34"/>
  <c r="AA69" i="34" s="1"/>
  <c r="M68" i="34"/>
  <c r="AA68" i="34" s="1"/>
  <c r="M67" i="34"/>
  <c r="AA67" i="34" s="1"/>
  <c r="AA127" i="34"/>
  <c r="I18" i="34"/>
  <c r="AA18" i="34" s="1"/>
  <c r="AA17" i="34" s="1"/>
  <c r="I15" i="34"/>
  <c r="AA15" i="34" s="1"/>
  <c r="AA14" i="34"/>
  <c r="H111" i="34"/>
  <c r="AA111" i="34" s="1"/>
  <c r="G134" i="34"/>
  <c r="AA134" i="34" s="1"/>
  <c r="E57" i="34"/>
  <c r="AA57" i="34" s="1"/>
  <c r="E56" i="34"/>
  <c r="AA56" i="34" s="1"/>
  <c r="E52" i="34"/>
  <c r="AA52" i="34" s="1"/>
  <c r="AA51" i="34" s="1"/>
  <c r="AA43" i="34"/>
  <c r="AA42" i="34"/>
  <c r="D91" i="34"/>
  <c r="D90" i="34" s="1"/>
  <c r="V202" i="34"/>
  <c r="V200" i="34"/>
  <c r="V196" i="34"/>
  <c r="V195" i="34" s="1"/>
  <c r="V194" i="34" s="1"/>
  <c r="V190" i="34"/>
  <c r="V189" i="34" s="1"/>
  <c r="V188" i="34" s="1"/>
  <c r="V186" i="34"/>
  <c r="V185" i="34" s="1"/>
  <c r="V183" i="34"/>
  <c r="V182" i="34" s="1"/>
  <c r="V180" i="34"/>
  <c r="V179" i="34" s="1"/>
  <c r="V177" i="34"/>
  <c r="V176" i="34" s="1"/>
  <c r="V173" i="34"/>
  <c r="V172" i="34" s="1"/>
  <c r="V170" i="34"/>
  <c r="V169" i="34" s="1"/>
  <c r="V167" i="34"/>
  <c r="V166" i="34" s="1"/>
  <c r="V161" i="34"/>
  <c r="V160" i="34" s="1"/>
  <c r="V156" i="34"/>
  <c r="V155" i="34" s="1"/>
  <c r="V153" i="34"/>
  <c r="V152" i="34" s="1"/>
  <c r="V149" i="34"/>
  <c r="V148" i="34" s="1"/>
  <c r="V144" i="34"/>
  <c r="V143" i="34" s="1"/>
  <c r="V141" i="34"/>
  <c r="V133" i="34"/>
  <c r="V130" i="34"/>
  <c r="V126" i="34"/>
  <c r="V121" i="34"/>
  <c r="V120" i="34" s="1"/>
  <c r="V118" i="34"/>
  <c r="V116" i="34"/>
  <c r="V114" i="34"/>
  <c r="V110" i="34"/>
  <c r="V109" i="34" s="1"/>
  <c r="V104" i="34"/>
  <c r="V103" i="34" s="1"/>
  <c r="V102" i="34" s="1"/>
  <c r="V100" i="34"/>
  <c r="V98" i="34"/>
  <c r="V96" i="34"/>
  <c r="V94" i="34"/>
  <c r="V92" i="34"/>
  <c r="V90" i="34"/>
  <c r="V88" i="34"/>
  <c r="V85" i="34"/>
  <c r="V82" i="34"/>
  <c r="V78" i="34"/>
  <c r="V65" i="34"/>
  <c r="V61" i="34"/>
  <c r="V53" i="34"/>
  <c r="V51" i="34"/>
  <c r="V49" i="34"/>
  <c r="V47" i="34"/>
  <c r="V44" i="34"/>
  <c r="V41" i="34"/>
  <c r="V37" i="34"/>
  <c r="V35" i="34"/>
  <c r="V32" i="34"/>
  <c r="V29" i="34"/>
  <c r="V27" i="34"/>
  <c r="V25" i="34"/>
  <c r="V20" i="34"/>
  <c r="V19" i="34" s="1"/>
  <c r="V17" i="34"/>
  <c r="V16" i="34" s="1"/>
  <c r="V13" i="34"/>
  <c r="V12" i="34" s="1"/>
  <c r="V10" i="34"/>
  <c r="V9" i="34" s="1"/>
  <c r="V7" i="34"/>
  <c r="V6" i="34" s="1"/>
  <c r="X202" i="34"/>
  <c r="X200" i="34"/>
  <c r="X196" i="34"/>
  <c r="X195" i="34" s="1"/>
  <c r="X194" i="34" s="1"/>
  <c r="X190" i="34"/>
  <c r="X189" i="34" s="1"/>
  <c r="X188" i="34" s="1"/>
  <c r="X186" i="34"/>
  <c r="X185" i="34" s="1"/>
  <c r="X183" i="34"/>
  <c r="X182" i="34" s="1"/>
  <c r="X180" i="34"/>
  <c r="X179" i="34" s="1"/>
  <c r="X177" i="34"/>
  <c r="X176" i="34" s="1"/>
  <c r="X173" i="34"/>
  <c r="X172" i="34" s="1"/>
  <c r="X170" i="34"/>
  <c r="X169" i="34" s="1"/>
  <c r="X167" i="34"/>
  <c r="X166" i="34" s="1"/>
  <c r="X161" i="34"/>
  <c r="X160" i="34" s="1"/>
  <c r="X156" i="34"/>
  <c r="X155" i="34" s="1"/>
  <c r="X153" i="34"/>
  <c r="X152" i="34" s="1"/>
  <c r="X149" i="34"/>
  <c r="X148" i="34" s="1"/>
  <c r="X144" i="34"/>
  <c r="X143" i="34" s="1"/>
  <c r="X141" i="34"/>
  <c r="X133" i="34"/>
  <c r="X130" i="34"/>
  <c r="X126" i="34"/>
  <c r="X121" i="34"/>
  <c r="X120" i="34" s="1"/>
  <c r="X118" i="34"/>
  <c r="X116" i="34"/>
  <c r="X114" i="34"/>
  <c r="X110" i="34"/>
  <c r="X109" i="34" s="1"/>
  <c r="X104" i="34"/>
  <c r="X103" i="34" s="1"/>
  <c r="X102" i="34" s="1"/>
  <c r="X100" i="34"/>
  <c r="X98" i="34"/>
  <c r="X96" i="34"/>
  <c r="X94" i="34"/>
  <c r="X92" i="34"/>
  <c r="X90" i="34"/>
  <c r="X88" i="34"/>
  <c r="X85" i="34"/>
  <c r="X82" i="34"/>
  <c r="X78" i="34"/>
  <c r="X65" i="34"/>
  <c r="X61" i="34"/>
  <c r="X53" i="34"/>
  <c r="X51" i="34"/>
  <c r="X49" i="34"/>
  <c r="X47" i="34"/>
  <c r="X44" i="34"/>
  <c r="X41" i="34"/>
  <c r="X37" i="34"/>
  <c r="X35" i="34"/>
  <c r="X32" i="34"/>
  <c r="X29" i="34"/>
  <c r="X27" i="34"/>
  <c r="X25" i="34"/>
  <c r="X20" i="34"/>
  <c r="X19" i="34" s="1"/>
  <c r="X17" i="34"/>
  <c r="X16" i="34" s="1"/>
  <c r="X13" i="34"/>
  <c r="X12" i="34" s="1"/>
  <c r="X10" i="34"/>
  <c r="X9" i="34" s="1"/>
  <c r="X7" i="34"/>
  <c r="X6" i="34" s="1"/>
  <c r="W202" i="34"/>
  <c r="W200" i="34"/>
  <c r="W196" i="34"/>
  <c r="W195" i="34" s="1"/>
  <c r="W194" i="34" s="1"/>
  <c r="W190" i="34"/>
  <c r="W189" i="34" s="1"/>
  <c r="W188" i="34" s="1"/>
  <c r="W186" i="34"/>
  <c r="W185" i="34" s="1"/>
  <c r="W183" i="34"/>
  <c r="W182" i="34" s="1"/>
  <c r="W180" i="34"/>
  <c r="W179" i="34" s="1"/>
  <c r="W177" i="34"/>
  <c r="W176" i="34" s="1"/>
  <c r="W173" i="34"/>
  <c r="W172" i="34" s="1"/>
  <c r="W170" i="34"/>
  <c r="W169" i="34" s="1"/>
  <c r="W167" i="34"/>
  <c r="W166" i="34" s="1"/>
  <c r="W161" i="34"/>
  <c r="W160" i="34" s="1"/>
  <c r="W156" i="34"/>
  <c r="W155" i="34" s="1"/>
  <c r="W153" i="34"/>
  <c r="W152" i="34" s="1"/>
  <c r="W149" i="34"/>
  <c r="W148" i="34" s="1"/>
  <c r="W144" i="34"/>
  <c r="W143" i="34" s="1"/>
  <c r="W141" i="34"/>
  <c r="W133" i="34"/>
  <c r="W130" i="34"/>
  <c r="W126" i="34"/>
  <c r="W121" i="34"/>
  <c r="W120" i="34" s="1"/>
  <c r="W118" i="34"/>
  <c r="W116" i="34"/>
  <c r="W114" i="34"/>
  <c r="W110" i="34"/>
  <c r="W109" i="34" s="1"/>
  <c r="W104" i="34"/>
  <c r="W103" i="34" s="1"/>
  <c r="W102" i="34" s="1"/>
  <c r="W100" i="34"/>
  <c r="W98" i="34"/>
  <c r="W96" i="34"/>
  <c r="W94" i="34"/>
  <c r="W92" i="34"/>
  <c r="W90" i="34"/>
  <c r="W88" i="34"/>
  <c r="W85" i="34"/>
  <c r="W82" i="34"/>
  <c r="W78" i="34"/>
  <c r="W71" i="34" s="1"/>
  <c r="W70" i="34" s="1"/>
  <c r="W65" i="34"/>
  <c r="W61" i="34"/>
  <c r="W53" i="34"/>
  <c r="W51" i="34"/>
  <c r="W49" i="34"/>
  <c r="W47" i="34"/>
  <c r="W44" i="34"/>
  <c r="W41" i="34"/>
  <c r="W37" i="34"/>
  <c r="W35" i="34"/>
  <c r="W32" i="34"/>
  <c r="W29" i="34"/>
  <c r="W27" i="34"/>
  <c r="W25" i="34"/>
  <c r="W20" i="34"/>
  <c r="W19" i="34" s="1"/>
  <c r="W17" i="34"/>
  <c r="W16" i="34" s="1"/>
  <c r="W13" i="34"/>
  <c r="W12" i="34" s="1"/>
  <c r="W10" i="34"/>
  <c r="W9" i="34" s="1"/>
  <c r="W7" i="34"/>
  <c r="W6" i="34" s="1"/>
  <c r="U202" i="34"/>
  <c r="U200" i="34"/>
  <c r="U196" i="34"/>
  <c r="U195" i="34" s="1"/>
  <c r="U194" i="34" s="1"/>
  <c r="U190" i="34"/>
  <c r="U189" i="34" s="1"/>
  <c r="U188" i="34" s="1"/>
  <c r="U186" i="34"/>
  <c r="U185" i="34" s="1"/>
  <c r="U183" i="34"/>
  <c r="U182" i="34" s="1"/>
  <c r="U180" i="34"/>
  <c r="U179" i="34" s="1"/>
  <c r="U177" i="34"/>
  <c r="U176" i="34" s="1"/>
  <c r="U173" i="34"/>
  <c r="U172" i="34" s="1"/>
  <c r="U170" i="34"/>
  <c r="U169" i="34" s="1"/>
  <c r="U167" i="34"/>
  <c r="U166" i="34" s="1"/>
  <c r="U161" i="34"/>
  <c r="U160" i="34" s="1"/>
  <c r="U156" i="34"/>
  <c r="U155" i="34" s="1"/>
  <c r="U153" i="34"/>
  <c r="U152" i="34" s="1"/>
  <c r="U149" i="34"/>
  <c r="U148" i="34" s="1"/>
  <c r="U144" i="34"/>
  <c r="U143" i="34" s="1"/>
  <c r="U141" i="34"/>
  <c r="U133" i="34"/>
  <c r="U130" i="34"/>
  <c r="U126" i="34"/>
  <c r="U121" i="34"/>
  <c r="U120" i="34" s="1"/>
  <c r="U118" i="34"/>
  <c r="U116" i="34"/>
  <c r="U114" i="34"/>
  <c r="U110" i="34"/>
  <c r="U109" i="34" s="1"/>
  <c r="U104" i="34"/>
  <c r="U103" i="34" s="1"/>
  <c r="U102" i="34" s="1"/>
  <c r="U100" i="34"/>
  <c r="U98" i="34"/>
  <c r="U96" i="34"/>
  <c r="U94" i="34"/>
  <c r="U92" i="34"/>
  <c r="U90" i="34"/>
  <c r="U88" i="34"/>
  <c r="U85" i="34"/>
  <c r="U82" i="34"/>
  <c r="U78" i="34"/>
  <c r="U65" i="34"/>
  <c r="U61" i="34"/>
  <c r="U53" i="34"/>
  <c r="U51" i="34"/>
  <c r="U49" i="34"/>
  <c r="U47" i="34"/>
  <c r="U44" i="34"/>
  <c r="U41" i="34"/>
  <c r="U37" i="34"/>
  <c r="U35" i="34"/>
  <c r="U32" i="34"/>
  <c r="U29" i="34"/>
  <c r="U27" i="34"/>
  <c r="U25" i="34"/>
  <c r="U20" i="34"/>
  <c r="U19" i="34" s="1"/>
  <c r="U17" i="34"/>
  <c r="U16" i="34" s="1"/>
  <c r="U13" i="34"/>
  <c r="U12" i="34" s="1"/>
  <c r="U10" i="34"/>
  <c r="U9" i="34" s="1"/>
  <c r="U7" i="34"/>
  <c r="U6" i="34" s="1"/>
  <c r="AA8" i="34"/>
  <c r="AA7" i="34" s="1"/>
  <c r="AA6" i="34" s="1"/>
  <c r="Z202" i="34"/>
  <c r="Y202" i="34"/>
  <c r="T202" i="34"/>
  <c r="S202" i="34"/>
  <c r="R202" i="34"/>
  <c r="Q202" i="34"/>
  <c r="P202" i="34"/>
  <c r="O202" i="34"/>
  <c r="N202" i="34"/>
  <c r="M202" i="34"/>
  <c r="L202" i="34"/>
  <c r="K202" i="34"/>
  <c r="J202" i="34"/>
  <c r="I202" i="34"/>
  <c r="H202" i="34"/>
  <c r="G202" i="34"/>
  <c r="F202" i="34"/>
  <c r="E202" i="34"/>
  <c r="D202" i="34"/>
  <c r="C202" i="34"/>
  <c r="B202" i="34"/>
  <c r="Z200" i="34"/>
  <c r="Y200" i="34"/>
  <c r="T200" i="34"/>
  <c r="S200" i="34"/>
  <c r="R200" i="34"/>
  <c r="Q200" i="34"/>
  <c r="P200" i="34"/>
  <c r="O200" i="34"/>
  <c r="N200" i="34"/>
  <c r="M200" i="34"/>
  <c r="L200" i="34"/>
  <c r="K200" i="34"/>
  <c r="J200" i="34"/>
  <c r="I200" i="34"/>
  <c r="H200" i="34"/>
  <c r="G200" i="34"/>
  <c r="F200" i="34"/>
  <c r="E200" i="34"/>
  <c r="D200" i="34"/>
  <c r="C200" i="34"/>
  <c r="B200" i="34"/>
  <c r="Z196" i="34"/>
  <c r="Z195" i="34" s="1"/>
  <c r="Z194" i="34" s="1"/>
  <c r="Y196" i="34"/>
  <c r="T196" i="34"/>
  <c r="T195" i="34" s="1"/>
  <c r="T194" i="34" s="1"/>
  <c r="S196" i="34"/>
  <c r="S195" i="34" s="1"/>
  <c r="S194" i="34" s="1"/>
  <c r="R196" i="34"/>
  <c r="R195" i="34" s="1"/>
  <c r="R194" i="34" s="1"/>
  <c r="Q196" i="34"/>
  <c r="Q195" i="34" s="1"/>
  <c r="Q194" i="34" s="1"/>
  <c r="P196" i="34"/>
  <c r="P195" i="34" s="1"/>
  <c r="P194" i="34" s="1"/>
  <c r="O196" i="34"/>
  <c r="O195" i="34" s="1"/>
  <c r="O194" i="34" s="1"/>
  <c r="N196" i="34"/>
  <c r="N195" i="34" s="1"/>
  <c r="N194" i="34" s="1"/>
  <c r="M196" i="34"/>
  <c r="M195" i="34" s="1"/>
  <c r="M194" i="34" s="1"/>
  <c r="L196" i="34"/>
  <c r="L195" i="34" s="1"/>
  <c r="L194" i="34" s="1"/>
  <c r="K196" i="34"/>
  <c r="K195" i="34" s="1"/>
  <c r="K194" i="34" s="1"/>
  <c r="J196" i="34"/>
  <c r="J195" i="34" s="1"/>
  <c r="J194" i="34" s="1"/>
  <c r="I196" i="34"/>
  <c r="I195" i="34" s="1"/>
  <c r="I194" i="34" s="1"/>
  <c r="H196" i="34"/>
  <c r="H195" i="34" s="1"/>
  <c r="H194" i="34" s="1"/>
  <c r="G196" i="34"/>
  <c r="G195" i="34" s="1"/>
  <c r="G194" i="34" s="1"/>
  <c r="F196" i="34"/>
  <c r="F195" i="34" s="1"/>
  <c r="F194" i="34" s="1"/>
  <c r="E196" i="34"/>
  <c r="E195" i="34" s="1"/>
  <c r="E194" i="34" s="1"/>
  <c r="D196" i="34"/>
  <c r="D195" i="34" s="1"/>
  <c r="D194" i="34" s="1"/>
  <c r="C196" i="34"/>
  <c r="C195" i="34" s="1"/>
  <c r="C194" i="34" s="1"/>
  <c r="B196" i="34"/>
  <c r="B195" i="34" s="1"/>
  <c r="B194" i="34" s="1"/>
  <c r="Y195" i="34"/>
  <c r="Y194" i="34" s="1"/>
  <c r="Z190" i="34"/>
  <c r="Z189" i="34" s="1"/>
  <c r="Z188" i="34" s="1"/>
  <c r="Y190" i="34"/>
  <c r="Y189" i="34" s="1"/>
  <c r="Y188" i="34" s="1"/>
  <c r="T190" i="34"/>
  <c r="T189" i="34" s="1"/>
  <c r="T188" i="34" s="1"/>
  <c r="S190" i="34"/>
  <c r="S189" i="34" s="1"/>
  <c r="S188" i="34" s="1"/>
  <c r="R190" i="34"/>
  <c r="R189" i="34" s="1"/>
  <c r="R188" i="34" s="1"/>
  <c r="Q190" i="34"/>
  <c r="Q189" i="34" s="1"/>
  <c r="Q188" i="34" s="1"/>
  <c r="P190" i="34"/>
  <c r="P189" i="34" s="1"/>
  <c r="P188" i="34" s="1"/>
  <c r="O190" i="34"/>
  <c r="O189" i="34" s="1"/>
  <c r="O188" i="34" s="1"/>
  <c r="N190" i="34"/>
  <c r="N189" i="34" s="1"/>
  <c r="N188" i="34" s="1"/>
  <c r="M190" i="34"/>
  <c r="M189" i="34" s="1"/>
  <c r="M188" i="34" s="1"/>
  <c r="L190" i="34"/>
  <c r="L189" i="34" s="1"/>
  <c r="L188" i="34" s="1"/>
  <c r="K190" i="34"/>
  <c r="K189" i="34" s="1"/>
  <c r="K188" i="34" s="1"/>
  <c r="J190" i="34"/>
  <c r="J189" i="34" s="1"/>
  <c r="J188" i="34" s="1"/>
  <c r="I190" i="34"/>
  <c r="I189" i="34" s="1"/>
  <c r="I188" i="34" s="1"/>
  <c r="H190" i="34"/>
  <c r="H189" i="34" s="1"/>
  <c r="H188" i="34" s="1"/>
  <c r="G190" i="34"/>
  <c r="G189" i="34" s="1"/>
  <c r="G188" i="34" s="1"/>
  <c r="F190" i="34"/>
  <c r="F189" i="34" s="1"/>
  <c r="F188" i="34" s="1"/>
  <c r="E190" i="34"/>
  <c r="E189" i="34" s="1"/>
  <c r="E188" i="34" s="1"/>
  <c r="D190" i="34"/>
  <c r="D189" i="34" s="1"/>
  <c r="D188" i="34" s="1"/>
  <c r="B190" i="34"/>
  <c r="B189" i="34" s="1"/>
  <c r="B188" i="34" s="1"/>
  <c r="Z186" i="34"/>
  <c r="Z185" i="34" s="1"/>
  <c r="Y186" i="34"/>
  <c r="T186" i="34"/>
  <c r="T185" i="34" s="1"/>
  <c r="S186" i="34"/>
  <c r="S185" i="34" s="1"/>
  <c r="R186" i="34"/>
  <c r="R185" i="34" s="1"/>
  <c r="Q186" i="34"/>
  <c r="Q185" i="34" s="1"/>
  <c r="P186" i="34"/>
  <c r="P185" i="34" s="1"/>
  <c r="O186" i="34"/>
  <c r="O185" i="34" s="1"/>
  <c r="N186" i="34"/>
  <c r="N185" i="34" s="1"/>
  <c r="M186" i="34"/>
  <c r="M185" i="34" s="1"/>
  <c r="L186" i="34"/>
  <c r="L185" i="34" s="1"/>
  <c r="K186" i="34"/>
  <c r="K185" i="34" s="1"/>
  <c r="J186" i="34"/>
  <c r="J185" i="34" s="1"/>
  <c r="I186" i="34"/>
  <c r="I185" i="34" s="1"/>
  <c r="H186" i="34"/>
  <c r="H185" i="34" s="1"/>
  <c r="G186" i="34"/>
  <c r="G185" i="34" s="1"/>
  <c r="F186" i="34"/>
  <c r="F185" i="34" s="1"/>
  <c r="E186" i="34"/>
  <c r="E185" i="34" s="1"/>
  <c r="D186" i="34"/>
  <c r="D185" i="34" s="1"/>
  <c r="C186" i="34"/>
  <c r="C185" i="34" s="1"/>
  <c r="B186" i="34"/>
  <c r="B185" i="34" s="1"/>
  <c r="Y185" i="34"/>
  <c r="Z183" i="34"/>
  <c r="Z182" i="34" s="1"/>
  <c r="Y183" i="34"/>
  <c r="T183" i="34"/>
  <c r="T182" i="34" s="1"/>
  <c r="S183" i="34"/>
  <c r="S182" i="34" s="1"/>
  <c r="R183" i="34"/>
  <c r="R182" i="34" s="1"/>
  <c r="Q183" i="34"/>
  <c r="Q182" i="34" s="1"/>
  <c r="P183" i="34"/>
  <c r="P182" i="34" s="1"/>
  <c r="O183" i="34"/>
  <c r="O182" i="34" s="1"/>
  <c r="N183" i="34"/>
  <c r="N182" i="34" s="1"/>
  <c r="M183" i="34"/>
  <c r="M182" i="34" s="1"/>
  <c r="L183" i="34"/>
  <c r="L182" i="34" s="1"/>
  <c r="K183" i="34"/>
  <c r="K182" i="34" s="1"/>
  <c r="J183" i="34"/>
  <c r="J182" i="34" s="1"/>
  <c r="I183" i="34"/>
  <c r="I182" i="34" s="1"/>
  <c r="H183" i="34"/>
  <c r="H182" i="34" s="1"/>
  <c r="G183" i="34"/>
  <c r="G182" i="34" s="1"/>
  <c r="F183" i="34"/>
  <c r="F182" i="34" s="1"/>
  <c r="E183" i="34"/>
  <c r="E182" i="34" s="1"/>
  <c r="D183" i="34"/>
  <c r="D182" i="34" s="1"/>
  <c r="C183" i="34"/>
  <c r="C182" i="34" s="1"/>
  <c r="B183" i="34"/>
  <c r="B182" i="34" s="1"/>
  <c r="Y182" i="34"/>
  <c r="Z180" i="34"/>
  <c r="Z179" i="34" s="1"/>
  <c r="Y180" i="34"/>
  <c r="T180" i="34"/>
  <c r="T179" i="34" s="1"/>
  <c r="S180" i="34"/>
  <c r="S179" i="34" s="1"/>
  <c r="R180" i="34"/>
  <c r="R179" i="34" s="1"/>
  <c r="Q180" i="34"/>
  <c r="Q179" i="34" s="1"/>
  <c r="P180" i="34"/>
  <c r="P179" i="34" s="1"/>
  <c r="O180" i="34"/>
  <c r="O179" i="34" s="1"/>
  <c r="N180" i="34"/>
  <c r="N179" i="34" s="1"/>
  <c r="M180" i="34"/>
  <c r="M179" i="34" s="1"/>
  <c r="L180" i="34"/>
  <c r="L179" i="34" s="1"/>
  <c r="K180" i="34"/>
  <c r="K179" i="34" s="1"/>
  <c r="J180" i="34"/>
  <c r="J179" i="34" s="1"/>
  <c r="I180" i="34"/>
  <c r="I179" i="34" s="1"/>
  <c r="H180" i="34"/>
  <c r="H179" i="34" s="1"/>
  <c r="G180" i="34"/>
  <c r="G179" i="34" s="1"/>
  <c r="F180" i="34"/>
  <c r="F179" i="34" s="1"/>
  <c r="E180" i="34"/>
  <c r="E179" i="34" s="1"/>
  <c r="D180" i="34"/>
  <c r="D179" i="34" s="1"/>
  <c r="C180" i="34"/>
  <c r="C179" i="34" s="1"/>
  <c r="B180" i="34"/>
  <c r="B179" i="34" s="1"/>
  <c r="Y179" i="34"/>
  <c r="Z177" i="34"/>
  <c r="Z176" i="34" s="1"/>
  <c r="Y177" i="34"/>
  <c r="T177" i="34"/>
  <c r="T176" i="34" s="1"/>
  <c r="S177" i="34"/>
  <c r="S176" i="34" s="1"/>
  <c r="R177" i="34"/>
  <c r="R176" i="34" s="1"/>
  <c r="Q177" i="34"/>
  <c r="Q176" i="34" s="1"/>
  <c r="P177" i="34"/>
  <c r="P176" i="34" s="1"/>
  <c r="O177" i="34"/>
  <c r="O176" i="34" s="1"/>
  <c r="N177" i="34"/>
  <c r="N176" i="34" s="1"/>
  <c r="M177" i="34"/>
  <c r="M176" i="34" s="1"/>
  <c r="L177" i="34"/>
  <c r="L176" i="34" s="1"/>
  <c r="K177" i="34"/>
  <c r="K176" i="34" s="1"/>
  <c r="J177" i="34"/>
  <c r="J176" i="34" s="1"/>
  <c r="I177" i="34"/>
  <c r="I176" i="34" s="1"/>
  <c r="H177" i="34"/>
  <c r="H176" i="34" s="1"/>
  <c r="G177" i="34"/>
  <c r="G176" i="34" s="1"/>
  <c r="F177" i="34"/>
  <c r="F176" i="34" s="1"/>
  <c r="E177" i="34"/>
  <c r="E176" i="34" s="1"/>
  <c r="D177" i="34"/>
  <c r="D176" i="34" s="1"/>
  <c r="C177" i="34"/>
  <c r="C176" i="34" s="1"/>
  <c r="B177" i="34"/>
  <c r="B176" i="34" s="1"/>
  <c r="Y176" i="34"/>
  <c r="Z173" i="34"/>
  <c r="Z172" i="34" s="1"/>
  <c r="Y173" i="34"/>
  <c r="Y172" i="34" s="1"/>
  <c r="T173" i="34"/>
  <c r="T172" i="34" s="1"/>
  <c r="S173" i="34"/>
  <c r="S172" i="34" s="1"/>
  <c r="R173" i="34"/>
  <c r="R172" i="34" s="1"/>
  <c r="Q173" i="34"/>
  <c r="Q172" i="34" s="1"/>
  <c r="P173" i="34"/>
  <c r="P172" i="34" s="1"/>
  <c r="O173" i="34"/>
  <c r="O172" i="34" s="1"/>
  <c r="N173" i="34"/>
  <c r="N172" i="34" s="1"/>
  <c r="M173" i="34"/>
  <c r="M172" i="34" s="1"/>
  <c r="L173" i="34"/>
  <c r="L172" i="34" s="1"/>
  <c r="K173" i="34"/>
  <c r="K172" i="34" s="1"/>
  <c r="J173" i="34"/>
  <c r="J172" i="34" s="1"/>
  <c r="I173" i="34"/>
  <c r="I172" i="34" s="1"/>
  <c r="H173" i="34"/>
  <c r="H172" i="34" s="1"/>
  <c r="G173" i="34"/>
  <c r="G172" i="34" s="1"/>
  <c r="F173" i="34"/>
  <c r="F172" i="34" s="1"/>
  <c r="E173" i="34"/>
  <c r="E172" i="34" s="1"/>
  <c r="D173" i="34"/>
  <c r="D172" i="34" s="1"/>
  <c r="C173" i="34"/>
  <c r="C172" i="34" s="1"/>
  <c r="B173" i="34"/>
  <c r="B172" i="34" s="1"/>
  <c r="Z170" i="34"/>
  <c r="Z169" i="34" s="1"/>
  <c r="Y170" i="34"/>
  <c r="Y169" i="34" s="1"/>
  <c r="T170" i="34"/>
  <c r="T169" i="34" s="1"/>
  <c r="S170" i="34"/>
  <c r="S169" i="34" s="1"/>
  <c r="R170" i="34"/>
  <c r="R169" i="34" s="1"/>
  <c r="Q170" i="34"/>
  <c r="Q169" i="34" s="1"/>
  <c r="P170" i="34"/>
  <c r="P169" i="34" s="1"/>
  <c r="O170" i="34"/>
  <c r="O169" i="34" s="1"/>
  <c r="N170" i="34"/>
  <c r="N169" i="34" s="1"/>
  <c r="M170" i="34"/>
  <c r="M169" i="34" s="1"/>
  <c r="L170" i="34"/>
  <c r="L169" i="34" s="1"/>
  <c r="K170" i="34"/>
  <c r="K169" i="34" s="1"/>
  <c r="J170" i="34"/>
  <c r="J169" i="34" s="1"/>
  <c r="I170" i="34"/>
  <c r="I169" i="34" s="1"/>
  <c r="H170" i="34"/>
  <c r="H169" i="34" s="1"/>
  <c r="G170" i="34"/>
  <c r="G169" i="34" s="1"/>
  <c r="F170" i="34"/>
  <c r="F169" i="34" s="1"/>
  <c r="E170" i="34"/>
  <c r="E169" i="34" s="1"/>
  <c r="D170" i="34"/>
  <c r="D169" i="34" s="1"/>
  <c r="C170" i="34"/>
  <c r="C169" i="34" s="1"/>
  <c r="B170" i="34"/>
  <c r="B169" i="34" s="1"/>
  <c r="Z167" i="34"/>
  <c r="Z166" i="34" s="1"/>
  <c r="Y167" i="34"/>
  <c r="Y166" i="34" s="1"/>
  <c r="T167" i="34"/>
  <c r="T166" i="34" s="1"/>
  <c r="S167" i="34"/>
  <c r="S166" i="34" s="1"/>
  <c r="R167" i="34"/>
  <c r="R166" i="34" s="1"/>
  <c r="Q167" i="34"/>
  <c r="Q166" i="34" s="1"/>
  <c r="P167" i="34"/>
  <c r="P166" i="34" s="1"/>
  <c r="O167" i="34"/>
  <c r="O166" i="34" s="1"/>
  <c r="N167" i="34"/>
  <c r="N166" i="34" s="1"/>
  <c r="M167" i="34"/>
  <c r="M166" i="34" s="1"/>
  <c r="L167" i="34"/>
  <c r="L166" i="34" s="1"/>
  <c r="K167" i="34"/>
  <c r="K166" i="34" s="1"/>
  <c r="J167" i="34"/>
  <c r="J166" i="34" s="1"/>
  <c r="I167" i="34"/>
  <c r="I166" i="34" s="1"/>
  <c r="H167" i="34"/>
  <c r="H166" i="34" s="1"/>
  <c r="G167" i="34"/>
  <c r="G166" i="34" s="1"/>
  <c r="F167" i="34"/>
  <c r="F166" i="34" s="1"/>
  <c r="E167" i="34"/>
  <c r="E166" i="34" s="1"/>
  <c r="D167" i="34"/>
  <c r="D166" i="34" s="1"/>
  <c r="C167" i="34"/>
  <c r="C166" i="34" s="1"/>
  <c r="B167" i="34"/>
  <c r="B166" i="34" s="1"/>
  <c r="Z161" i="34"/>
  <c r="Z160" i="34" s="1"/>
  <c r="Y161" i="34"/>
  <c r="Y160" i="34" s="1"/>
  <c r="T161" i="34"/>
  <c r="T160" i="34" s="1"/>
  <c r="S161" i="34"/>
  <c r="S160" i="34" s="1"/>
  <c r="R161" i="34"/>
  <c r="R160" i="34" s="1"/>
  <c r="Q161" i="34"/>
  <c r="Q160" i="34" s="1"/>
  <c r="P161" i="34"/>
  <c r="P160" i="34" s="1"/>
  <c r="O161" i="34"/>
  <c r="O160" i="34" s="1"/>
  <c r="N161" i="34"/>
  <c r="N160" i="34" s="1"/>
  <c r="M161" i="34"/>
  <c r="M160" i="34" s="1"/>
  <c r="L161" i="34"/>
  <c r="L160" i="34" s="1"/>
  <c r="K161" i="34"/>
  <c r="K160" i="34" s="1"/>
  <c r="J161" i="34"/>
  <c r="J160" i="34" s="1"/>
  <c r="I161" i="34"/>
  <c r="I160" i="34" s="1"/>
  <c r="H161" i="34"/>
  <c r="H160" i="34" s="1"/>
  <c r="G161" i="34"/>
  <c r="G160" i="34" s="1"/>
  <c r="F161" i="34"/>
  <c r="F160" i="34" s="1"/>
  <c r="E161" i="34"/>
  <c r="E160" i="34" s="1"/>
  <c r="D161" i="34"/>
  <c r="D160" i="34" s="1"/>
  <c r="C161" i="34"/>
  <c r="C160" i="34" s="1"/>
  <c r="B161" i="34"/>
  <c r="B160" i="34" s="1"/>
  <c r="Z156" i="34"/>
  <c r="Z155" i="34" s="1"/>
  <c r="Y156" i="34"/>
  <c r="Y155" i="34" s="1"/>
  <c r="T156" i="34"/>
  <c r="T155" i="34" s="1"/>
  <c r="S156" i="34"/>
  <c r="S155" i="34" s="1"/>
  <c r="R156" i="34"/>
  <c r="R155" i="34" s="1"/>
  <c r="Q156" i="34"/>
  <c r="Q155" i="34" s="1"/>
  <c r="P156" i="34"/>
  <c r="P155" i="34" s="1"/>
  <c r="O156" i="34"/>
  <c r="O155" i="34" s="1"/>
  <c r="N156" i="34"/>
  <c r="N155" i="34" s="1"/>
  <c r="M156" i="34"/>
  <c r="M155" i="34" s="1"/>
  <c r="L156" i="34"/>
  <c r="L155" i="34" s="1"/>
  <c r="K156" i="34"/>
  <c r="K155" i="34" s="1"/>
  <c r="J156" i="34"/>
  <c r="J155" i="34" s="1"/>
  <c r="I156" i="34"/>
  <c r="I155" i="34" s="1"/>
  <c r="H156" i="34"/>
  <c r="H155" i="34" s="1"/>
  <c r="G156" i="34"/>
  <c r="G155" i="34" s="1"/>
  <c r="F156" i="34"/>
  <c r="F155" i="34" s="1"/>
  <c r="E156" i="34"/>
  <c r="E155" i="34" s="1"/>
  <c r="D156" i="34"/>
  <c r="D155" i="34" s="1"/>
  <c r="C156" i="34"/>
  <c r="C155" i="34" s="1"/>
  <c r="B156" i="34"/>
  <c r="B155" i="34" s="1"/>
  <c r="Z153" i="34"/>
  <c r="Z152" i="34" s="1"/>
  <c r="Y153" i="34"/>
  <c r="Y152" i="34" s="1"/>
  <c r="T153" i="34"/>
  <c r="T152" i="34" s="1"/>
  <c r="S153" i="34"/>
  <c r="S152" i="34" s="1"/>
  <c r="R153" i="34"/>
  <c r="R152" i="34" s="1"/>
  <c r="Q153" i="34"/>
  <c r="Q152" i="34" s="1"/>
  <c r="P153" i="34"/>
  <c r="P152" i="34" s="1"/>
  <c r="O153" i="34"/>
  <c r="O152" i="34" s="1"/>
  <c r="N153" i="34"/>
  <c r="N152" i="34" s="1"/>
  <c r="M153" i="34"/>
  <c r="M152" i="34" s="1"/>
  <c r="L153" i="34"/>
  <c r="L152" i="34" s="1"/>
  <c r="K153" i="34"/>
  <c r="K152" i="34" s="1"/>
  <c r="J153" i="34"/>
  <c r="J152" i="34" s="1"/>
  <c r="I153" i="34"/>
  <c r="I152" i="34" s="1"/>
  <c r="H153" i="34"/>
  <c r="H152" i="34" s="1"/>
  <c r="G153" i="34"/>
  <c r="G152" i="34" s="1"/>
  <c r="F153" i="34"/>
  <c r="F152" i="34" s="1"/>
  <c r="E153" i="34"/>
  <c r="E152" i="34" s="1"/>
  <c r="D153" i="34"/>
  <c r="D152" i="34" s="1"/>
  <c r="C153" i="34"/>
  <c r="C152" i="34" s="1"/>
  <c r="B153" i="34"/>
  <c r="B152" i="34" s="1"/>
  <c r="Z149" i="34"/>
  <c r="Z148" i="34" s="1"/>
  <c r="Y149" i="34"/>
  <c r="Y148" i="34" s="1"/>
  <c r="T149" i="34"/>
  <c r="T148" i="34" s="1"/>
  <c r="S149" i="34"/>
  <c r="S148" i="34" s="1"/>
  <c r="Q149" i="34"/>
  <c r="Q148" i="34" s="1"/>
  <c r="P149" i="34"/>
  <c r="P148" i="34" s="1"/>
  <c r="O149" i="34"/>
  <c r="O148" i="34" s="1"/>
  <c r="N149" i="34"/>
  <c r="N148" i="34" s="1"/>
  <c r="M149" i="34"/>
  <c r="M148" i="34" s="1"/>
  <c r="L149" i="34"/>
  <c r="L148" i="34" s="1"/>
  <c r="K149" i="34"/>
  <c r="K148" i="34" s="1"/>
  <c r="J149" i="34"/>
  <c r="J148" i="34" s="1"/>
  <c r="I149" i="34"/>
  <c r="I148" i="34" s="1"/>
  <c r="H149" i="34"/>
  <c r="H148" i="34" s="1"/>
  <c r="G149" i="34"/>
  <c r="G148" i="34" s="1"/>
  <c r="F149" i="34"/>
  <c r="F148" i="34" s="1"/>
  <c r="E149" i="34"/>
  <c r="E148" i="34" s="1"/>
  <c r="D149" i="34"/>
  <c r="D148" i="34" s="1"/>
  <c r="C149" i="34"/>
  <c r="C148" i="34" s="1"/>
  <c r="B149" i="34"/>
  <c r="B148" i="34" s="1"/>
  <c r="Z144" i="34"/>
  <c r="Z143" i="34" s="1"/>
  <c r="Y144" i="34"/>
  <c r="Y143" i="34" s="1"/>
  <c r="T144" i="34"/>
  <c r="T143" i="34" s="1"/>
  <c r="S144" i="34"/>
  <c r="S143" i="34" s="1"/>
  <c r="R144" i="34"/>
  <c r="R143" i="34" s="1"/>
  <c r="Q144" i="34"/>
  <c r="Q143" i="34" s="1"/>
  <c r="P144" i="34"/>
  <c r="P143" i="34" s="1"/>
  <c r="O144" i="34"/>
  <c r="O143" i="34" s="1"/>
  <c r="N144" i="34"/>
  <c r="N143" i="34" s="1"/>
  <c r="M144" i="34"/>
  <c r="M143" i="34" s="1"/>
  <c r="L144" i="34"/>
  <c r="L143" i="34" s="1"/>
  <c r="K144" i="34"/>
  <c r="K143" i="34" s="1"/>
  <c r="J144" i="34"/>
  <c r="J143" i="34" s="1"/>
  <c r="I144" i="34"/>
  <c r="I143" i="34" s="1"/>
  <c r="H144" i="34"/>
  <c r="H143" i="34" s="1"/>
  <c r="G144" i="34"/>
  <c r="G143" i="34" s="1"/>
  <c r="F144" i="34"/>
  <c r="F143" i="34" s="1"/>
  <c r="E144" i="34"/>
  <c r="E143" i="34" s="1"/>
  <c r="D144" i="34"/>
  <c r="D143" i="34" s="1"/>
  <c r="C144" i="34"/>
  <c r="C143" i="34" s="1"/>
  <c r="Z141" i="34"/>
  <c r="Y141" i="34"/>
  <c r="T141" i="34"/>
  <c r="S141" i="34"/>
  <c r="R141" i="34"/>
  <c r="Q141" i="34"/>
  <c r="P141" i="34"/>
  <c r="O141" i="34"/>
  <c r="N141" i="34"/>
  <c r="M141" i="34"/>
  <c r="L141" i="34"/>
  <c r="K141" i="34"/>
  <c r="J141" i="34"/>
  <c r="I141" i="34"/>
  <c r="H141" i="34"/>
  <c r="G141" i="34"/>
  <c r="F141" i="34"/>
  <c r="E141" i="34"/>
  <c r="D141" i="34"/>
  <c r="C141" i="34"/>
  <c r="B141" i="34"/>
  <c r="Y133" i="34"/>
  <c r="T133" i="34"/>
  <c r="S133" i="34"/>
  <c r="Q133" i="34"/>
  <c r="P133" i="34"/>
  <c r="O133" i="34"/>
  <c r="N133" i="34"/>
  <c r="M133" i="34"/>
  <c r="L133" i="34"/>
  <c r="K133" i="34"/>
  <c r="J133" i="34"/>
  <c r="I133" i="34"/>
  <c r="H133" i="34"/>
  <c r="F133" i="34"/>
  <c r="E133" i="34"/>
  <c r="D133" i="34"/>
  <c r="C133" i="34"/>
  <c r="B133" i="34"/>
  <c r="Z130" i="34"/>
  <c r="Y130" i="34"/>
  <c r="T130" i="34"/>
  <c r="S130" i="34"/>
  <c r="R130" i="34"/>
  <c r="Q130" i="34"/>
  <c r="P130" i="34"/>
  <c r="O130" i="34"/>
  <c r="N130" i="34"/>
  <c r="M130" i="34"/>
  <c r="L130" i="34"/>
  <c r="K130" i="34"/>
  <c r="J130" i="34"/>
  <c r="I130" i="34"/>
  <c r="H130" i="34"/>
  <c r="G130" i="34"/>
  <c r="F130" i="34"/>
  <c r="E130" i="34"/>
  <c r="D130" i="34"/>
  <c r="C130" i="34"/>
  <c r="B130" i="34"/>
  <c r="Z126" i="34"/>
  <c r="Y126" i="34"/>
  <c r="T126" i="34"/>
  <c r="S126" i="34"/>
  <c r="R126" i="34"/>
  <c r="Q126" i="34"/>
  <c r="P126" i="34"/>
  <c r="O126" i="34"/>
  <c r="N126" i="34"/>
  <c r="M126" i="34"/>
  <c r="L126" i="34"/>
  <c r="K126" i="34"/>
  <c r="I126" i="34"/>
  <c r="H126" i="34"/>
  <c r="G126" i="34"/>
  <c r="F126" i="34"/>
  <c r="E126" i="34"/>
  <c r="D126" i="34"/>
  <c r="C126" i="34"/>
  <c r="B126" i="34"/>
  <c r="Z121" i="34"/>
  <c r="Z120" i="34" s="1"/>
  <c r="Y121" i="34"/>
  <c r="Y120" i="34" s="1"/>
  <c r="T121" i="34"/>
  <c r="T120" i="34" s="1"/>
  <c r="S121" i="34"/>
  <c r="S120" i="34" s="1"/>
  <c r="Q121" i="34"/>
  <c r="Q120" i="34" s="1"/>
  <c r="P121" i="34"/>
  <c r="P120" i="34" s="1"/>
  <c r="O121" i="34"/>
  <c r="O120" i="34" s="1"/>
  <c r="N121" i="34"/>
  <c r="N120" i="34" s="1"/>
  <c r="M121" i="34"/>
  <c r="M120" i="34" s="1"/>
  <c r="L121" i="34"/>
  <c r="L120" i="34" s="1"/>
  <c r="K121" i="34"/>
  <c r="K120" i="34" s="1"/>
  <c r="J121" i="34"/>
  <c r="J120" i="34" s="1"/>
  <c r="I121" i="34"/>
  <c r="I120" i="34" s="1"/>
  <c r="H121" i="34"/>
  <c r="H120" i="34" s="1"/>
  <c r="G121" i="34"/>
  <c r="G120" i="34" s="1"/>
  <c r="F121" i="34"/>
  <c r="F120" i="34" s="1"/>
  <c r="E121" i="34"/>
  <c r="E120" i="34" s="1"/>
  <c r="D121" i="34"/>
  <c r="D120" i="34" s="1"/>
  <c r="C121" i="34"/>
  <c r="C120" i="34" s="1"/>
  <c r="B121" i="34"/>
  <c r="B120" i="34" s="1"/>
  <c r="Z118" i="34"/>
  <c r="Y118" i="34"/>
  <c r="T118" i="34"/>
  <c r="S118" i="34"/>
  <c r="R118" i="34"/>
  <c r="Q118" i="34"/>
  <c r="P118" i="34"/>
  <c r="O118" i="34"/>
  <c r="M118" i="34"/>
  <c r="L118" i="34"/>
  <c r="K118" i="34"/>
  <c r="J118" i="34"/>
  <c r="I118" i="34"/>
  <c r="H118" i="34"/>
  <c r="G118" i="34"/>
  <c r="F118" i="34"/>
  <c r="E118" i="34"/>
  <c r="D118" i="34"/>
  <c r="C118" i="34"/>
  <c r="B118" i="34"/>
  <c r="Z116" i="34"/>
  <c r="Y116" i="34"/>
  <c r="T116" i="34"/>
  <c r="S116" i="34"/>
  <c r="R116" i="34"/>
  <c r="Q116" i="34"/>
  <c r="P116" i="34"/>
  <c r="O116" i="34"/>
  <c r="M116" i="34"/>
  <c r="L116" i="34"/>
  <c r="K116" i="34"/>
  <c r="J116" i="34"/>
  <c r="I116" i="34"/>
  <c r="H116" i="34"/>
  <c r="G116" i="34"/>
  <c r="F116" i="34"/>
  <c r="E116" i="34"/>
  <c r="D116" i="34"/>
  <c r="C116" i="34"/>
  <c r="B116" i="34"/>
  <c r="Z114" i="34"/>
  <c r="Y114" i="34"/>
  <c r="T114" i="34"/>
  <c r="S114" i="34"/>
  <c r="R114" i="34"/>
  <c r="Q114" i="34"/>
  <c r="P114" i="34"/>
  <c r="O114" i="34"/>
  <c r="M114" i="34"/>
  <c r="L114" i="34"/>
  <c r="K114" i="34"/>
  <c r="J114" i="34"/>
  <c r="I114" i="34"/>
  <c r="H114" i="34"/>
  <c r="G114" i="34"/>
  <c r="F114" i="34"/>
  <c r="E114" i="34"/>
  <c r="D114" i="34"/>
  <c r="C114" i="34"/>
  <c r="B114" i="34"/>
  <c r="Z110" i="34"/>
  <c r="Z109" i="34" s="1"/>
  <c r="T110" i="34"/>
  <c r="T109" i="34" s="1"/>
  <c r="S110" i="34"/>
  <c r="S109" i="34" s="1"/>
  <c r="R110" i="34"/>
  <c r="R109" i="34" s="1"/>
  <c r="Q110" i="34"/>
  <c r="Q109" i="34" s="1"/>
  <c r="P110" i="34"/>
  <c r="P109" i="34" s="1"/>
  <c r="O110" i="34"/>
  <c r="O109" i="34" s="1"/>
  <c r="N110" i="34"/>
  <c r="N109" i="34" s="1"/>
  <c r="M110" i="34"/>
  <c r="M109" i="34" s="1"/>
  <c r="L110" i="34"/>
  <c r="L109" i="34" s="1"/>
  <c r="K110" i="34"/>
  <c r="K109" i="34" s="1"/>
  <c r="J110" i="34"/>
  <c r="J109" i="34" s="1"/>
  <c r="I110" i="34"/>
  <c r="I109" i="34" s="1"/>
  <c r="G110" i="34"/>
  <c r="G109" i="34" s="1"/>
  <c r="F110" i="34"/>
  <c r="F109" i="34" s="1"/>
  <c r="E110" i="34"/>
  <c r="E109" i="34" s="1"/>
  <c r="D110" i="34"/>
  <c r="D109" i="34" s="1"/>
  <c r="C110" i="34"/>
  <c r="C109" i="34" s="1"/>
  <c r="B110" i="34"/>
  <c r="B109" i="34" s="1"/>
  <c r="Z104" i="34"/>
  <c r="Z103" i="34" s="1"/>
  <c r="Z102" i="34" s="1"/>
  <c r="Y104" i="34"/>
  <c r="Y103" i="34" s="1"/>
  <c r="Y102" i="34" s="1"/>
  <c r="T104" i="34"/>
  <c r="T103" i="34" s="1"/>
  <c r="T102" i="34" s="1"/>
  <c r="S104" i="34"/>
  <c r="S103" i="34" s="1"/>
  <c r="S102" i="34" s="1"/>
  <c r="R104" i="34"/>
  <c r="R103" i="34" s="1"/>
  <c r="R102" i="34" s="1"/>
  <c r="Q104" i="34"/>
  <c r="Q103" i="34" s="1"/>
  <c r="Q102" i="34" s="1"/>
  <c r="P104" i="34"/>
  <c r="P103" i="34" s="1"/>
  <c r="P102" i="34" s="1"/>
  <c r="N104" i="34"/>
  <c r="N103" i="34" s="1"/>
  <c r="N102" i="34" s="1"/>
  <c r="M104" i="34"/>
  <c r="M103" i="34" s="1"/>
  <c r="M102" i="34" s="1"/>
  <c r="L104" i="34"/>
  <c r="L103" i="34" s="1"/>
  <c r="L102" i="34" s="1"/>
  <c r="K104" i="34"/>
  <c r="K103" i="34" s="1"/>
  <c r="K102" i="34" s="1"/>
  <c r="J104" i="34"/>
  <c r="J103" i="34" s="1"/>
  <c r="J102" i="34" s="1"/>
  <c r="I104" i="34"/>
  <c r="I103" i="34" s="1"/>
  <c r="I102" i="34" s="1"/>
  <c r="H104" i="34"/>
  <c r="H103" i="34" s="1"/>
  <c r="H102" i="34" s="1"/>
  <c r="G104" i="34"/>
  <c r="G103" i="34" s="1"/>
  <c r="G102" i="34" s="1"/>
  <c r="E104" i="34"/>
  <c r="E103" i="34" s="1"/>
  <c r="E102" i="34" s="1"/>
  <c r="D104" i="34"/>
  <c r="D103" i="34" s="1"/>
  <c r="D102" i="34" s="1"/>
  <c r="C104" i="34"/>
  <c r="C103" i="34" s="1"/>
  <c r="C102" i="34" s="1"/>
  <c r="B104" i="34"/>
  <c r="B103" i="34" s="1"/>
  <c r="B102" i="34" s="1"/>
  <c r="Z100" i="34"/>
  <c r="Y100" i="34"/>
  <c r="T100" i="34"/>
  <c r="S100" i="34"/>
  <c r="R100" i="34"/>
  <c r="Q100" i="34"/>
  <c r="P100" i="34"/>
  <c r="O100" i="34"/>
  <c r="N100" i="34"/>
  <c r="M100" i="34"/>
  <c r="L100" i="34"/>
  <c r="K100" i="34"/>
  <c r="J100" i="34"/>
  <c r="I100" i="34"/>
  <c r="H100" i="34"/>
  <c r="G100" i="34"/>
  <c r="F100" i="34"/>
  <c r="E100" i="34"/>
  <c r="D100" i="34"/>
  <c r="C100" i="34"/>
  <c r="Z98" i="34"/>
  <c r="Y98" i="34"/>
  <c r="T98" i="34"/>
  <c r="S98" i="34"/>
  <c r="R98" i="34"/>
  <c r="Q98" i="34"/>
  <c r="P98" i="34"/>
  <c r="O98" i="34"/>
  <c r="N98" i="34"/>
  <c r="M98" i="34"/>
  <c r="L98" i="34"/>
  <c r="K98" i="34"/>
  <c r="J98" i="34"/>
  <c r="I98" i="34"/>
  <c r="H98" i="34"/>
  <c r="G98" i="34"/>
  <c r="F98" i="34"/>
  <c r="E98" i="34"/>
  <c r="D98" i="34"/>
  <c r="C98" i="34"/>
  <c r="B98" i="34"/>
  <c r="Z96" i="34"/>
  <c r="Y96" i="34"/>
  <c r="T96" i="34"/>
  <c r="S96" i="34"/>
  <c r="R96" i="34"/>
  <c r="Q96" i="34"/>
  <c r="P96" i="34"/>
  <c r="O96" i="34"/>
  <c r="N96" i="34"/>
  <c r="M96" i="34"/>
  <c r="L96" i="34"/>
  <c r="K96" i="34"/>
  <c r="J96" i="34"/>
  <c r="I96" i="34"/>
  <c r="H96" i="34"/>
  <c r="G96" i="34"/>
  <c r="F96" i="34"/>
  <c r="E96" i="34"/>
  <c r="D96" i="34"/>
  <c r="C96" i="34"/>
  <c r="B96" i="34"/>
  <c r="Z94" i="34"/>
  <c r="Y94" i="34"/>
  <c r="T94" i="34"/>
  <c r="S94" i="34"/>
  <c r="R94" i="34"/>
  <c r="Q94" i="34"/>
  <c r="P94" i="34"/>
  <c r="O94" i="34"/>
  <c r="N94" i="34"/>
  <c r="M94" i="34"/>
  <c r="L94" i="34"/>
  <c r="K94" i="34"/>
  <c r="J94" i="34"/>
  <c r="I94" i="34"/>
  <c r="H94" i="34"/>
  <c r="G94" i="34"/>
  <c r="F94" i="34"/>
  <c r="E94" i="34"/>
  <c r="D94" i="34"/>
  <c r="C94" i="34"/>
  <c r="B94" i="34"/>
  <c r="Z92" i="34"/>
  <c r="Y92" i="34"/>
  <c r="T92" i="34"/>
  <c r="S92" i="34"/>
  <c r="Q92" i="34"/>
  <c r="P92" i="34"/>
  <c r="O92" i="34"/>
  <c r="N92" i="34"/>
  <c r="M92" i="34"/>
  <c r="L92" i="34"/>
  <c r="K92" i="34"/>
  <c r="J92" i="34"/>
  <c r="I92" i="34"/>
  <c r="H92" i="34"/>
  <c r="G92" i="34"/>
  <c r="F92" i="34"/>
  <c r="E92" i="34"/>
  <c r="D92" i="34"/>
  <c r="C92" i="34"/>
  <c r="B92" i="34"/>
  <c r="Z90" i="34"/>
  <c r="Y90" i="34"/>
  <c r="T90" i="34"/>
  <c r="S90" i="34"/>
  <c r="Q90" i="34"/>
  <c r="P90" i="34"/>
  <c r="O90" i="34"/>
  <c r="N90" i="34"/>
  <c r="M90" i="34"/>
  <c r="L90" i="34"/>
  <c r="K90" i="34"/>
  <c r="J90" i="34"/>
  <c r="I90" i="34"/>
  <c r="H90" i="34"/>
  <c r="G90" i="34"/>
  <c r="F90" i="34"/>
  <c r="E90" i="34"/>
  <c r="C90" i="34"/>
  <c r="B90" i="34"/>
  <c r="Z88" i="34"/>
  <c r="Y88" i="34"/>
  <c r="T88" i="34"/>
  <c r="S88" i="34"/>
  <c r="R88" i="34"/>
  <c r="Q88" i="34"/>
  <c r="P88" i="34"/>
  <c r="O88" i="34"/>
  <c r="N88" i="34"/>
  <c r="M88" i="34"/>
  <c r="L88" i="34"/>
  <c r="K88" i="34"/>
  <c r="J88" i="34"/>
  <c r="I88" i="34"/>
  <c r="H88" i="34"/>
  <c r="G88" i="34"/>
  <c r="F88" i="34"/>
  <c r="E88" i="34"/>
  <c r="D88" i="34"/>
  <c r="C88" i="34"/>
  <c r="B88" i="34"/>
  <c r="Z85" i="34"/>
  <c r="Y85" i="34"/>
  <c r="T85" i="34"/>
  <c r="S85" i="34"/>
  <c r="R85" i="34"/>
  <c r="Q85" i="34"/>
  <c r="P85" i="34"/>
  <c r="O85" i="34"/>
  <c r="N85" i="34"/>
  <c r="M85" i="34"/>
  <c r="L85" i="34"/>
  <c r="K85" i="34"/>
  <c r="J85" i="34"/>
  <c r="I85" i="34"/>
  <c r="H85" i="34"/>
  <c r="G85" i="34"/>
  <c r="F85" i="34"/>
  <c r="E85" i="34"/>
  <c r="D85" i="34"/>
  <c r="C85" i="34"/>
  <c r="Z82" i="34"/>
  <c r="Y82" i="34"/>
  <c r="T82" i="34"/>
  <c r="S82" i="34"/>
  <c r="R82" i="34"/>
  <c r="Q82" i="34"/>
  <c r="P82" i="34"/>
  <c r="O82" i="34"/>
  <c r="N82" i="34"/>
  <c r="M82" i="34"/>
  <c r="L82" i="34"/>
  <c r="K82" i="34"/>
  <c r="J82" i="34"/>
  <c r="I82" i="34"/>
  <c r="H82" i="34"/>
  <c r="G82" i="34"/>
  <c r="F82" i="34"/>
  <c r="E82" i="34"/>
  <c r="D82" i="34"/>
  <c r="C82" i="34"/>
  <c r="B82" i="34"/>
  <c r="Z78" i="34"/>
  <c r="Y78" i="34"/>
  <c r="S78" i="34"/>
  <c r="R78" i="34"/>
  <c r="Q78" i="34"/>
  <c r="P78" i="34"/>
  <c r="O78" i="34"/>
  <c r="N78" i="34"/>
  <c r="M78" i="34"/>
  <c r="L78" i="34"/>
  <c r="K78" i="34"/>
  <c r="J78" i="34"/>
  <c r="I78" i="34"/>
  <c r="H78" i="34"/>
  <c r="G78" i="34"/>
  <c r="F78" i="34"/>
  <c r="E78" i="34"/>
  <c r="D78" i="34"/>
  <c r="C78" i="34"/>
  <c r="S76" i="34"/>
  <c r="R76" i="34"/>
  <c r="Q76" i="34"/>
  <c r="P76" i="34"/>
  <c r="O76" i="34"/>
  <c r="N76" i="34"/>
  <c r="M76" i="34"/>
  <c r="L76" i="34"/>
  <c r="K76" i="34"/>
  <c r="J76" i="34"/>
  <c r="I76" i="34"/>
  <c r="H76" i="34"/>
  <c r="G76" i="34"/>
  <c r="F76" i="34"/>
  <c r="E76" i="34"/>
  <c r="D76" i="34"/>
  <c r="C76" i="34"/>
  <c r="R72" i="34"/>
  <c r="Q72" i="34"/>
  <c r="P72" i="34"/>
  <c r="O72" i="34"/>
  <c r="N72" i="34"/>
  <c r="M72" i="34"/>
  <c r="L72" i="34"/>
  <c r="K72" i="34"/>
  <c r="J72" i="34"/>
  <c r="I72" i="34"/>
  <c r="H72" i="34"/>
  <c r="G72" i="34"/>
  <c r="F72" i="34"/>
  <c r="E72" i="34"/>
  <c r="D72" i="34"/>
  <c r="C72" i="34"/>
  <c r="B72" i="34"/>
  <c r="Z65" i="34"/>
  <c r="Y65" i="34"/>
  <c r="T65" i="34"/>
  <c r="S65" i="34"/>
  <c r="R65" i="34"/>
  <c r="Q65" i="34"/>
  <c r="P65" i="34"/>
  <c r="O65" i="34"/>
  <c r="N65" i="34"/>
  <c r="K65" i="34"/>
  <c r="J65" i="34"/>
  <c r="I65" i="34"/>
  <c r="H65" i="34"/>
  <c r="G65" i="34"/>
  <c r="F65" i="34"/>
  <c r="E65" i="34"/>
  <c r="D65" i="34"/>
  <c r="C65" i="34"/>
  <c r="B65" i="34"/>
  <c r="Z61" i="34"/>
  <c r="Y61" i="34"/>
  <c r="T61" i="34"/>
  <c r="S61" i="34"/>
  <c r="R61" i="34"/>
  <c r="Q61" i="34"/>
  <c r="P61" i="34"/>
  <c r="O61" i="34"/>
  <c r="N61" i="34"/>
  <c r="L61" i="34"/>
  <c r="J61" i="34"/>
  <c r="I61" i="34"/>
  <c r="H61" i="34"/>
  <c r="G61" i="34"/>
  <c r="F61" i="34"/>
  <c r="E61" i="34"/>
  <c r="D61" i="34"/>
  <c r="C61" i="34"/>
  <c r="B61" i="34"/>
  <c r="Z53" i="34"/>
  <c r="Y53" i="34"/>
  <c r="T53" i="34"/>
  <c r="S53" i="34"/>
  <c r="R53" i="34"/>
  <c r="Q53" i="34"/>
  <c r="O53" i="34"/>
  <c r="N53" i="34"/>
  <c r="M53" i="34"/>
  <c r="L53" i="34"/>
  <c r="K53" i="34"/>
  <c r="J53" i="34"/>
  <c r="I53" i="34"/>
  <c r="H53" i="34"/>
  <c r="G53" i="34"/>
  <c r="F53" i="34"/>
  <c r="D53" i="34"/>
  <c r="C53" i="34"/>
  <c r="B53" i="34"/>
  <c r="Z51" i="34"/>
  <c r="Y51" i="34"/>
  <c r="T51" i="34"/>
  <c r="S51" i="34"/>
  <c r="R51" i="34"/>
  <c r="Q51" i="34"/>
  <c r="P51" i="34"/>
  <c r="O51" i="34"/>
  <c r="N51" i="34"/>
  <c r="M51" i="34"/>
  <c r="L51" i="34"/>
  <c r="K51" i="34"/>
  <c r="J51" i="34"/>
  <c r="I51" i="34"/>
  <c r="H51" i="34"/>
  <c r="G51" i="34"/>
  <c r="F51" i="34"/>
  <c r="D51" i="34"/>
  <c r="C51" i="34"/>
  <c r="B51" i="34"/>
  <c r="Z49" i="34"/>
  <c r="Y49" i="34"/>
  <c r="T49" i="34"/>
  <c r="S49" i="34"/>
  <c r="R49" i="34"/>
  <c r="Q49" i="34"/>
  <c r="P49" i="34"/>
  <c r="O49" i="34"/>
  <c r="N49" i="34"/>
  <c r="M49" i="34"/>
  <c r="L49" i="34"/>
  <c r="K49" i="34"/>
  <c r="J49" i="34"/>
  <c r="I49" i="34"/>
  <c r="H49" i="34"/>
  <c r="G49" i="34"/>
  <c r="F49" i="34"/>
  <c r="E49" i="34"/>
  <c r="D49" i="34"/>
  <c r="C49" i="34"/>
  <c r="B49" i="34"/>
  <c r="Z47" i="34"/>
  <c r="Y47" i="34"/>
  <c r="T47" i="34"/>
  <c r="S47" i="34"/>
  <c r="R47" i="34"/>
  <c r="Q47" i="34"/>
  <c r="P47" i="34"/>
  <c r="O47" i="34"/>
  <c r="N47" i="34"/>
  <c r="M47" i="34"/>
  <c r="L47" i="34"/>
  <c r="K47" i="34"/>
  <c r="J47" i="34"/>
  <c r="I47" i="34"/>
  <c r="H47" i="34"/>
  <c r="G47" i="34"/>
  <c r="F47" i="34"/>
  <c r="E47" i="34"/>
  <c r="D47" i="34"/>
  <c r="C47" i="34"/>
  <c r="B47" i="34"/>
  <c r="Z44" i="34"/>
  <c r="Y44" i="34"/>
  <c r="T44" i="34"/>
  <c r="S44" i="34"/>
  <c r="R44" i="34"/>
  <c r="Q44" i="34"/>
  <c r="O44" i="34"/>
  <c r="N44" i="34"/>
  <c r="M44" i="34"/>
  <c r="L44" i="34"/>
  <c r="K44" i="34"/>
  <c r="J44" i="34"/>
  <c r="I44" i="34"/>
  <c r="H44" i="34"/>
  <c r="G44" i="34"/>
  <c r="F44" i="34"/>
  <c r="E44" i="34"/>
  <c r="D44" i="34"/>
  <c r="C44" i="34"/>
  <c r="B44" i="34"/>
  <c r="Z41" i="34"/>
  <c r="Y41" i="34"/>
  <c r="T41" i="34"/>
  <c r="S41" i="34"/>
  <c r="R41" i="34"/>
  <c r="Q41" i="34"/>
  <c r="P41" i="34"/>
  <c r="O41" i="34"/>
  <c r="N41" i="34"/>
  <c r="M41" i="34"/>
  <c r="L41" i="34"/>
  <c r="K41" i="34"/>
  <c r="J41" i="34"/>
  <c r="I41" i="34"/>
  <c r="H41" i="34"/>
  <c r="G41" i="34"/>
  <c r="F41" i="34"/>
  <c r="D41" i="34"/>
  <c r="C41" i="34"/>
  <c r="B41" i="34"/>
  <c r="Z37" i="34"/>
  <c r="Y37" i="34"/>
  <c r="T37" i="34"/>
  <c r="S37" i="34"/>
  <c r="R37" i="34"/>
  <c r="Q37" i="34"/>
  <c r="P37" i="34"/>
  <c r="O37" i="34"/>
  <c r="N37" i="34"/>
  <c r="M37" i="34"/>
  <c r="L37" i="34"/>
  <c r="K37" i="34"/>
  <c r="J37" i="34"/>
  <c r="I37" i="34"/>
  <c r="H37" i="34"/>
  <c r="G37" i="34"/>
  <c r="F37" i="34"/>
  <c r="E37" i="34"/>
  <c r="D37" i="34"/>
  <c r="C37" i="34"/>
  <c r="B37" i="34"/>
  <c r="Z35" i="34"/>
  <c r="Y35" i="34"/>
  <c r="T35" i="34"/>
  <c r="S35" i="34"/>
  <c r="R35" i="34"/>
  <c r="Q35" i="34"/>
  <c r="P35" i="34"/>
  <c r="O35" i="34"/>
  <c r="N35" i="34"/>
  <c r="M35" i="34"/>
  <c r="L35" i="34"/>
  <c r="K35" i="34"/>
  <c r="J35" i="34"/>
  <c r="I35" i="34"/>
  <c r="H35" i="34"/>
  <c r="G35" i="34"/>
  <c r="F35" i="34"/>
  <c r="E35" i="34"/>
  <c r="D35" i="34"/>
  <c r="C35" i="34"/>
  <c r="B35" i="34"/>
  <c r="Z32" i="34"/>
  <c r="Y32" i="34"/>
  <c r="T32" i="34"/>
  <c r="S32" i="34"/>
  <c r="R32" i="34"/>
  <c r="Q32" i="34"/>
  <c r="P32" i="34"/>
  <c r="O32" i="34"/>
  <c r="N32" i="34"/>
  <c r="M32" i="34"/>
  <c r="L32" i="34"/>
  <c r="K32" i="34"/>
  <c r="J32" i="34"/>
  <c r="I32" i="34"/>
  <c r="H32" i="34"/>
  <c r="G32" i="34"/>
  <c r="F32" i="34"/>
  <c r="E32" i="34"/>
  <c r="D32" i="34"/>
  <c r="C32" i="34"/>
  <c r="B32" i="34"/>
  <c r="Z29" i="34"/>
  <c r="Y29" i="34"/>
  <c r="T29" i="34"/>
  <c r="S29" i="34"/>
  <c r="R29" i="34"/>
  <c r="Q29" i="34"/>
  <c r="P29" i="34"/>
  <c r="O29" i="34"/>
  <c r="N29" i="34"/>
  <c r="M29" i="34"/>
  <c r="L29" i="34"/>
  <c r="K29" i="34"/>
  <c r="J29" i="34"/>
  <c r="I29" i="34"/>
  <c r="H29" i="34"/>
  <c r="G29" i="34"/>
  <c r="F29" i="34"/>
  <c r="E29" i="34"/>
  <c r="D29" i="34"/>
  <c r="C29" i="34"/>
  <c r="B29" i="34"/>
  <c r="Z27" i="34"/>
  <c r="Y27" i="34"/>
  <c r="T27" i="34"/>
  <c r="S27" i="34"/>
  <c r="R27" i="34"/>
  <c r="Q27" i="34"/>
  <c r="P27" i="34"/>
  <c r="O27" i="34"/>
  <c r="N27" i="34"/>
  <c r="M27" i="34"/>
  <c r="L27" i="34"/>
  <c r="K27" i="34"/>
  <c r="J27" i="34"/>
  <c r="I27" i="34"/>
  <c r="H27" i="34"/>
  <c r="G27" i="34"/>
  <c r="F27" i="34"/>
  <c r="E27" i="34"/>
  <c r="D27" i="34"/>
  <c r="C27" i="34"/>
  <c r="B27" i="34"/>
  <c r="Z25" i="34"/>
  <c r="Y25" i="34"/>
  <c r="T25" i="34"/>
  <c r="S25" i="34"/>
  <c r="R25" i="34"/>
  <c r="Q25" i="34"/>
  <c r="P25" i="34"/>
  <c r="O25" i="34"/>
  <c r="N25" i="34"/>
  <c r="M25" i="34"/>
  <c r="L25" i="34"/>
  <c r="K25" i="34"/>
  <c r="J25" i="34"/>
  <c r="I25" i="34"/>
  <c r="H25" i="34"/>
  <c r="G25" i="34"/>
  <c r="F25" i="34"/>
  <c r="E25" i="34"/>
  <c r="D25" i="34"/>
  <c r="C25" i="34"/>
  <c r="B25" i="34"/>
  <c r="Z20" i="34"/>
  <c r="Z19" i="34" s="1"/>
  <c r="Y20" i="34"/>
  <c r="Y19" i="34" s="1"/>
  <c r="T20" i="34"/>
  <c r="T19" i="34" s="1"/>
  <c r="S20" i="34"/>
  <c r="S19" i="34" s="1"/>
  <c r="R20" i="34"/>
  <c r="R19" i="34" s="1"/>
  <c r="Q20" i="34"/>
  <c r="Q19" i="34" s="1"/>
  <c r="P20" i="34"/>
  <c r="P19" i="34" s="1"/>
  <c r="O20" i="34"/>
  <c r="O19" i="34" s="1"/>
  <c r="N20" i="34"/>
  <c r="N19" i="34" s="1"/>
  <c r="M20" i="34"/>
  <c r="M19" i="34" s="1"/>
  <c r="L20" i="34"/>
  <c r="L19" i="34" s="1"/>
  <c r="K20" i="34"/>
  <c r="K19" i="34" s="1"/>
  <c r="J20" i="34"/>
  <c r="J19" i="34" s="1"/>
  <c r="I20" i="34"/>
  <c r="I19" i="34" s="1"/>
  <c r="H20" i="34"/>
  <c r="H19" i="34" s="1"/>
  <c r="G20" i="34"/>
  <c r="G19" i="34" s="1"/>
  <c r="F20" i="34"/>
  <c r="F19" i="34" s="1"/>
  <c r="E20" i="34"/>
  <c r="E19" i="34" s="1"/>
  <c r="D20" i="34"/>
  <c r="D19" i="34" s="1"/>
  <c r="C20" i="34"/>
  <c r="C19" i="34" s="1"/>
  <c r="B20" i="34"/>
  <c r="B19" i="34" s="1"/>
  <c r="Z17" i="34"/>
  <c r="Z16" i="34" s="1"/>
  <c r="Y17" i="34"/>
  <c r="Y16" i="34" s="1"/>
  <c r="T17" i="34"/>
  <c r="T16" i="34" s="1"/>
  <c r="S17" i="34"/>
  <c r="S16" i="34" s="1"/>
  <c r="R17" i="34"/>
  <c r="R16" i="34" s="1"/>
  <c r="Q17" i="34"/>
  <c r="Q16" i="34" s="1"/>
  <c r="P17" i="34"/>
  <c r="P16" i="34" s="1"/>
  <c r="O17" i="34"/>
  <c r="O16" i="34" s="1"/>
  <c r="N17" i="34"/>
  <c r="N16" i="34" s="1"/>
  <c r="M17" i="34"/>
  <c r="M16" i="34" s="1"/>
  <c r="L17" i="34"/>
  <c r="L16" i="34" s="1"/>
  <c r="K17" i="34"/>
  <c r="K16" i="34" s="1"/>
  <c r="J17" i="34"/>
  <c r="J16" i="34" s="1"/>
  <c r="H17" i="34"/>
  <c r="H16" i="34" s="1"/>
  <c r="G17" i="34"/>
  <c r="G16" i="34" s="1"/>
  <c r="F17" i="34"/>
  <c r="F16" i="34" s="1"/>
  <c r="E17" i="34"/>
  <c r="E16" i="34" s="1"/>
  <c r="D17" i="34"/>
  <c r="D16" i="34" s="1"/>
  <c r="C17" i="34"/>
  <c r="C16" i="34" s="1"/>
  <c r="B17" i="34"/>
  <c r="B16" i="34" s="1"/>
  <c r="Z13" i="34"/>
  <c r="Z12" i="34" s="1"/>
  <c r="Y13" i="34"/>
  <c r="Y12" i="34" s="1"/>
  <c r="T13" i="34"/>
  <c r="T12" i="34" s="1"/>
  <c r="S13" i="34"/>
  <c r="S12" i="34" s="1"/>
  <c r="R13" i="34"/>
  <c r="R12" i="34" s="1"/>
  <c r="Q13" i="34"/>
  <c r="Q12" i="34" s="1"/>
  <c r="P13" i="34"/>
  <c r="P12" i="34" s="1"/>
  <c r="O13" i="34"/>
  <c r="O12" i="34" s="1"/>
  <c r="N13" i="34"/>
  <c r="N12" i="34" s="1"/>
  <c r="M13" i="34"/>
  <c r="M12" i="34" s="1"/>
  <c r="L13" i="34"/>
  <c r="L12" i="34" s="1"/>
  <c r="K13" i="34"/>
  <c r="K12" i="34" s="1"/>
  <c r="J13" i="34"/>
  <c r="J12" i="34" s="1"/>
  <c r="H13" i="34"/>
  <c r="H12" i="34" s="1"/>
  <c r="G13" i="34"/>
  <c r="G12" i="34" s="1"/>
  <c r="F13" i="34"/>
  <c r="F12" i="34" s="1"/>
  <c r="E13" i="34"/>
  <c r="E12" i="34" s="1"/>
  <c r="D13" i="34"/>
  <c r="D12" i="34" s="1"/>
  <c r="C13" i="34"/>
  <c r="C12" i="34" s="1"/>
  <c r="B13" i="34"/>
  <c r="B12" i="34" s="1"/>
  <c r="Z10" i="34"/>
  <c r="Z9" i="34" s="1"/>
  <c r="Y10" i="34"/>
  <c r="T10" i="34"/>
  <c r="T9" i="34" s="1"/>
  <c r="S10" i="34"/>
  <c r="S9" i="34" s="1"/>
  <c r="R10" i="34"/>
  <c r="R9" i="34" s="1"/>
  <c r="Q10" i="34"/>
  <c r="Q9" i="34" s="1"/>
  <c r="P10" i="34"/>
  <c r="P9" i="34" s="1"/>
  <c r="O10" i="34"/>
  <c r="O9" i="34" s="1"/>
  <c r="N10" i="34"/>
  <c r="N9" i="34" s="1"/>
  <c r="M10" i="34"/>
  <c r="M9" i="34" s="1"/>
  <c r="L10" i="34"/>
  <c r="L9" i="34" s="1"/>
  <c r="K10" i="34"/>
  <c r="K9" i="34" s="1"/>
  <c r="J10" i="34"/>
  <c r="J9" i="34" s="1"/>
  <c r="I10" i="34"/>
  <c r="I9" i="34" s="1"/>
  <c r="H10" i="34"/>
  <c r="H9" i="34" s="1"/>
  <c r="G10" i="34"/>
  <c r="G9" i="34" s="1"/>
  <c r="F10" i="34"/>
  <c r="F9" i="34" s="1"/>
  <c r="E10" i="34"/>
  <c r="E9" i="34" s="1"/>
  <c r="D10" i="34"/>
  <c r="D9" i="34" s="1"/>
  <c r="C10" i="34"/>
  <c r="C9" i="34" s="1"/>
  <c r="B10" i="34"/>
  <c r="B9" i="34" s="1"/>
  <c r="Y9" i="34"/>
  <c r="Z7" i="34"/>
  <c r="Z6" i="34" s="1"/>
  <c r="Y7" i="34"/>
  <c r="T7" i="34"/>
  <c r="T6" i="34" s="1"/>
  <c r="S7" i="34"/>
  <c r="S6" i="34" s="1"/>
  <c r="R7" i="34"/>
  <c r="R6" i="34" s="1"/>
  <c r="Q7" i="34"/>
  <c r="Q6" i="34" s="1"/>
  <c r="P7" i="34"/>
  <c r="P6" i="34" s="1"/>
  <c r="O7" i="34"/>
  <c r="O6" i="34" s="1"/>
  <c r="N7" i="34"/>
  <c r="N6" i="34" s="1"/>
  <c r="M7" i="34"/>
  <c r="M6" i="34" s="1"/>
  <c r="L7" i="34"/>
  <c r="L6" i="34" s="1"/>
  <c r="K7" i="34"/>
  <c r="K6" i="34" s="1"/>
  <c r="J7" i="34"/>
  <c r="J6" i="34" s="1"/>
  <c r="I7" i="34"/>
  <c r="I6" i="34" s="1"/>
  <c r="H7" i="34"/>
  <c r="H6" i="34" s="1"/>
  <c r="G7" i="34"/>
  <c r="G6" i="34" s="1"/>
  <c r="F7" i="34"/>
  <c r="F6" i="34" s="1"/>
  <c r="E7" i="34"/>
  <c r="E6" i="34" s="1"/>
  <c r="D7" i="34"/>
  <c r="D6" i="34" s="1"/>
  <c r="C7" i="34"/>
  <c r="C6" i="34" s="1"/>
  <c r="B7" i="34"/>
  <c r="B6" i="34" s="1"/>
  <c r="Y6" i="34"/>
  <c r="AA193" i="34"/>
  <c r="AA177" i="34"/>
  <c r="AA176" i="34" s="1"/>
  <c r="AA173" i="34"/>
  <c r="AA172" i="34" s="1"/>
  <c r="AA49" i="34"/>
  <c r="AA25" i="34"/>
  <c r="D104" i="35" l="1"/>
  <c r="D103" i="35" s="1"/>
  <c r="D102" i="35" s="1"/>
  <c r="Z71" i="34"/>
  <c r="Z70" i="34" s="1"/>
  <c r="U71" i="34"/>
  <c r="U70" i="34" s="1"/>
  <c r="E61" i="35"/>
  <c r="E60" i="35" s="1"/>
  <c r="E59" i="35" s="1"/>
  <c r="D61" i="35"/>
  <c r="E133" i="35"/>
  <c r="E132" i="35" s="1"/>
  <c r="V71" i="34"/>
  <c r="V70" i="34" s="1"/>
  <c r="C51" i="35"/>
  <c r="C46" i="35" s="1"/>
  <c r="D72" i="35"/>
  <c r="D71" i="35" s="1"/>
  <c r="D70" i="35" s="1"/>
  <c r="F122" i="35"/>
  <c r="F121" i="35" s="1"/>
  <c r="F120" i="35" s="1"/>
  <c r="F164" i="35"/>
  <c r="F161" i="35" s="1"/>
  <c r="F160" i="35" s="1"/>
  <c r="F159" i="35" s="1"/>
  <c r="Y71" i="34"/>
  <c r="Y70" i="34" s="1"/>
  <c r="F63" i="35"/>
  <c r="D65" i="35"/>
  <c r="C24" i="35"/>
  <c r="D149" i="35"/>
  <c r="D148" i="35" s="1"/>
  <c r="B24" i="35"/>
  <c r="D34" i="35"/>
  <c r="E199" i="35"/>
  <c r="E198" i="35" s="1"/>
  <c r="E34" i="35"/>
  <c r="E125" i="35"/>
  <c r="C132" i="35"/>
  <c r="C124" i="35" s="1"/>
  <c r="C123" i="35" s="1"/>
  <c r="B159" i="35"/>
  <c r="D46" i="35"/>
  <c r="B60" i="35"/>
  <c r="B59" i="35" s="1"/>
  <c r="F89" i="35"/>
  <c r="F88" i="35" s="1"/>
  <c r="D24" i="35"/>
  <c r="D23" i="35" s="1"/>
  <c r="B34" i="35"/>
  <c r="B23" i="35" s="1"/>
  <c r="F34" i="35"/>
  <c r="C40" i="35"/>
  <c r="B46" i="35"/>
  <c r="F61" i="35"/>
  <c r="E71" i="35"/>
  <c r="E70" i="35" s="1"/>
  <c r="B132" i="35"/>
  <c r="B39" i="35"/>
  <c r="D113" i="35"/>
  <c r="D108" i="35" s="1"/>
  <c r="D5" i="35"/>
  <c r="F82" i="35"/>
  <c r="E81" i="35"/>
  <c r="E80" i="35" s="1"/>
  <c r="F29" i="35"/>
  <c r="C34" i="35"/>
  <c r="D40" i="35"/>
  <c r="E53" i="35"/>
  <c r="E46" i="35" s="1"/>
  <c r="C190" i="35"/>
  <c r="C189" i="35" s="1"/>
  <c r="C188" i="35" s="1"/>
  <c r="B5" i="35"/>
  <c r="E5" i="35"/>
  <c r="E24" i="35"/>
  <c r="F41" i="35"/>
  <c r="F40" i="35" s="1"/>
  <c r="F93" i="35"/>
  <c r="F92" i="35" s="1"/>
  <c r="C113" i="35"/>
  <c r="C108" i="35" s="1"/>
  <c r="F145" i="35"/>
  <c r="F144" i="35" s="1"/>
  <c r="F143" i="35" s="1"/>
  <c r="B144" i="35"/>
  <c r="B143" i="35" s="1"/>
  <c r="E159" i="35"/>
  <c r="F175" i="35"/>
  <c r="B199" i="35"/>
  <c r="B198" i="35" s="1"/>
  <c r="C23" i="35"/>
  <c r="B71" i="35"/>
  <c r="B70" i="35" s="1"/>
  <c r="F79" i="35"/>
  <c r="F78" i="35" s="1"/>
  <c r="C81" i="35"/>
  <c r="C80" i="35" s="1"/>
  <c r="F86" i="35"/>
  <c r="F85" i="35" s="1"/>
  <c r="B85" i="35"/>
  <c r="F91" i="35"/>
  <c r="F90" i="35" s="1"/>
  <c r="B108" i="35"/>
  <c r="B125" i="35"/>
  <c r="F149" i="35"/>
  <c r="F148" i="35" s="1"/>
  <c r="C199" i="35"/>
  <c r="C198" i="35" s="1"/>
  <c r="F24" i="35"/>
  <c r="F20" i="35"/>
  <c r="F19" i="35" s="1"/>
  <c r="F68" i="35"/>
  <c r="F65" i="35" s="1"/>
  <c r="D81" i="35"/>
  <c r="D80" i="35" s="1"/>
  <c r="F190" i="35"/>
  <c r="F189" i="35" s="1"/>
  <c r="F188" i="35" s="1"/>
  <c r="C71" i="35"/>
  <c r="C70" i="35" s="1"/>
  <c r="F73" i="35"/>
  <c r="F72" i="35" s="1"/>
  <c r="F126" i="35"/>
  <c r="F125" i="35" s="1"/>
  <c r="D132" i="35"/>
  <c r="C159" i="35"/>
  <c r="C175" i="35"/>
  <c r="D175" i="35"/>
  <c r="D199" i="35"/>
  <c r="D198" i="35" s="1"/>
  <c r="F97" i="35"/>
  <c r="F96" i="35" s="1"/>
  <c r="E108" i="35"/>
  <c r="F112" i="35"/>
  <c r="F110" i="35" s="1"/>
  <c r="F109" i="35" s="1"/>
  <c r="F117" i="35"/>
  <c r="F116" i="35" s="1"/>
  <c r="F119" i="35"/>
  <c r="F118" i="35" s="1"/>
  <c r="D159" i="35"/>
  <c r="C5" i="35"/>
  <c r="F13" i="35"/>
  <c r="F55" i="35"/>
  <c r="F53" i="35" s="1"/>
  <c r="F46" i="35" s="1"/>
  <c r="F115" i="35"/>
  <c r="F114" i="35" s="1"/>
  <c r="E41" i="35"/>
  <c r="E40" i="35" s="1"/>
  <c r="B100" i="35"/>
  <c r="F101" i="35"/>
  <c r="F100" i="35" s="1"/>
  <c r="F105" i="35"/>
  <c r="F104" i="35" s="1"/>
  <c r="F103" i="35" s="1"/>
  <c r="F102" i="35" s="1"/>
  <c r="B175" i="35"/>
  <c r="F199" i="35"/>
  <c r="F198" i="35" s="1"/>
  <c r="F136" i="35"/>
  <c r="F138" i="35"/>
  <c r="E175" i="35"/>
  <c r="F197" i="35"/>
  <c r="F196" i="35" s="1"/>
  <c r="F195" i="35" s="1"/>
  <c r="F194" i="35" s="1"/>
  <c r="X71" i="34"/>
  <c r="X70" i="34" s="1"/>
  <c r="AA77" i="34"/>
  <c r="AA76" i="34" s="1"/>
  <c r="N114" i="34"/>
  <c r="AA13" i="34"/>
  <c r="AA12" i="34" s="1"/>
  <c r="P53" i="34"/>
  <c r="P46" i="34" s="1"/>
  <c r="I13" i="34"/>
  <c r="I12" i="34" s="1"/>
  <c r="E53" i="34"/>
  <c r="M61" i="34"/>
  <c r="T78" i="34"/>
  <c r="T71" i="34" s="1"/>
  <c r="T70" i="34" s="1"/>
  <c r="O104" i="34"/>
  <c r="O103" i="34" s="1"/>
  <c r="O102" i="34" s="1"/>
  <c r="R133" i="34"/>
  <c r="R92" i="34"/>
  <c r="B144" i="34"/>
  <c r="B143" i="34" s="1"/>
  <c r="R121" i="34"/>
  <c r="R120" i="34" s="1"/>
  <c r="AA86" i="34"/>
  <c r="AA85" i="34" s="1"/>
  <c r="AA73" i="34"/>
  <c r="AA72" i="34" s="1"/>
  <c r="J126" i="34"/>
  <c r="J125" i="34" s="1"/>
  <c r="C190" i="34"/>
  <c r="C189" i="34" s="1"/>
  <c r="C188" i="34" s="1"/>
  <c r="V199" i="34"/>
  <c r="V198" i="34" s="1"/>
  <c r="AA91" i="34"/>
  <c r="AA90" i="34" s="1"/>
  <c r="M65" i="34"/>
  <c r="N116" i="34"/>
  <c r="AA112" i="34"/>
  <c r="AA110" i="34" s="1"/>
  <c r="AA109" i="34" s="1"/>
  <c r="AA62" i="34"/>
  <c r="G133" i="34"/>
  <c r="R90" i="34"/>
  <c r="AA41" i="34"/>
  <c r="AA65" i="34"/>
  <c r="AA53" i="34"/>
  <c r="AA45" i="34"/>
  <c r="AA44" i="34" s="1"/>
  <c r="I17" i="34"/>
  <c r="I16" i="34" s="1"/>
  <c r="B100" i="34"/>
  <c r="E41" i="34"/>
  <c r="E40" i="34" s="1"/>
  <c r="E51" i="34"/>
  <c r="B85" i="34"/>
  <c r="H110" i="34"/>
  <c r="H109" i="34" s="1"/>
  <c r="R149" i="34"/>
  <c r="R148" i="34" s="1"/>
  <c r="AA119" i="34"/>
  <c r="AA118" i="34" s="1"/>
  <c r="L65" i="34"/>
  <c r="L60" i="34" s="1"/>
  <c r="L59" i="34" s="1"/>
  <c r="S72" i="34"/>
  <c r="S71" i="34" s="1"/>
  <c r="S70" i="34" s="1"/>
  <c r="F104" i="34"/>
  <c r="F103" i="34" s="1"/>
  <c r="F102" i="34" s="1"/>
  <c r="Z133" i="34"/>
  <c r="Z132" i="34" s="1"/>
  <c r="AA104" i="34"/>
  <c r="AA103" i="34" s="1"/>
  <c r="X113" i="34"/>
  <c r="X108" i="34" s="1"/>
  <c r="V113" i="34"/>
  <c r="V108" i="34" s="1"/>
  <c r="V125" i="34"/>
  <c r="V60" i="34"/>
  <c r="V59" i="34" s="1"/>
  <c r="O199" i="34"/>
  <c r="O198" i="34" s="1"/>
  <c r="V24" i="34"/>
  <c r="V46" i="34"/>
  <c r="X199" i="34"/>
  <c r="X198" i="34" s="1"/>
  <c r="V81" i="34"/>
  <c r="V80" i="34" s="1"/>
  <c r="B34" i="34"/>
  <c r="F34" i="34"/>
  <c r="J34" i="34"/>
  <c r="N34" i="34"/>
  <c r="R34" i="34"/>
  <c r="Z34" i="34"/>
  <c r="L40" i="34"/>
  <c r="X34" i="34"/>
  <c r="V159" i="34"/>
  <c r="V34" i="34"/>
  <c r="V132" i="34"/>
  <c r="X81" i="34"/>
  <c r="X80" i="34" s="1"/>
  <c r="V175" i="34"/>
  <c r="AA20" i="34"/>
  <c r="AA19" i="34" s="1"/>
  <c r="Z199" i="34"/>
  <c r="Z198" i="34" s="1"/>
  <c r="X125" i="34"/>
  <c r="V40" i="34"/>
  <c r="V5" i="34"/>
  <c r="X46" i="34"/>
  <c r="E199" i="34"/>
  <c r="E198" i="34" s="1"/>
  <c r="I199" i="34"/>
  <c r="I198" i="34" s="1"/>
  <c r="M199" i="34"/>
  <c r="M198" i="34" s="1"/>
  <c r="Q199" i="34"/>
  <c r="Q198" i="34" s="1"/>
  <c r="Y199" i="34"/>
  <c r="Y198" i="34" s="1"/>
  <c r="X132" i="34"/>
  <c r="N199" i="34"/>
  <c r="N198" i="34" s="1"/>
  <c r="X24" i="34"/>
  <c r="X40" i="34"/>
  <c r="W81" i="34"/>
  <c r="W80" i="34" s="1"/>
  <c r="U113" i="34"/>
  <c r="U108" i="34" s="1"/>
  <c r="W113" i="34"/>
  <c r="W108" i="34" s="1"/>
  <c r="W199" i="34"/>
  <c r="W198" i="34" s="1"/>
  <c r="X5" i="34"/>
  <c r="X60" i="34"/>
  <c r="X59" i="34" s="1"/>
  <c r="X159" i="34"/>
  <c r="X175" i="34"/>
  <c r="U40" i="34"/>
  <c r="U199" i="34"/>
  <c r="U198" i="34" s="1"/>
  <c r="B113" i="34"/>
  <c r="B108" i="34" s="1"/>
  <c r="R113" i="34"/>
  <c r="W40" i="34"/>
  <c r="W125" i="34"/>
  <c r="W5" i="34"/>
  <c r="W24" i="34"/>
  <c r="W46" i="34"/>
  <c r="W159" i="34"/>
  <c r="B199" i="34"/>
  <c r="B198" i="34" s="1"/>
  <c r="U125" i="34"/>
  <c r="W132" i="34"/>
  <c r="U24" i="34"/>
  <c r="W34" i="34"/>
  <c r="F71" i="34"/>
  <c r="F70" i="34" s="1"/>
  <c r="E113" i="34"/>
  <c r="E108" i="34" s="1"/>
  <c r="I113" i="34"/>
  <c r="I108" i="34" s="1"/>
  <c r="M113" i="34"/>
  <c r="M108" i="34" s="1"/>
  <c r="Q113" i="34"/>
  <c r="Q108" i="34" s="1"/>
  <c r="Y113" i="34"/>
  <c r="Y108" i="34" s="1"/>
  <c r="C199" i="34"/>
  <c r="C198" i="34" s="1"/>
  <c r="K199" i="34"/>
  <c r="K198" i="34" s="1"/>
  <c r="W60" i="34"/>
  <c r="W59" i="34" s="1"/>
  <c r="W175" i="34"/>
  <c r="D199" i="34"/>
  <c r="D198" i="34" s="1"/>
  <c r="H199" i="34"/>
  <c r="H198" i="34" s="1"/>
  <c r="L199" i="34"/>
  <c r="L198" i="34" s="1"/>
  <c r="P199" i="34"/>
  <c r="P198" i="34" s="1"/>
  <c r="T199" i="34"/>
  <c r="T198" i="34" s="1"/>
  <c r="E34" i="34"/>
  <c r="M34" i="34"/>
  <c r="Q34" i="34"/>
  <c r="Y34" i="34"/>
  <c r="K132" i="34"/>
  <c r="U34" i="34"/>
  <c r="U81" i="34"/>
  <c r="U80" i="34" s="1"/>
  <c r="D40" i="34"/>
  <c r="H40" i="34"/>
  <c r="P40" i="34"/>
  <c r="T40" i="34"/>
  <c r="C159" i="34"/>
  <c r="G159" i="34"/>
  <c r="K159" i="34"/>
  <c r="O159" i="34"/>
  <c r="S159" i="34"/>
  <c r="G199" i="34"/>
  <c r="G198" i="34" s="1"/>
  <c r="S199" i="34"/>
  <c r="S198" i="34" s="1"/>
  <c r="U46" i="34"/>
  <c r="U60" i="34"/>
  <c r="U59" i="34" s="1"/>
  <c r="F159" i="34"/>
  <c r="F199" i="34"/>
  <c r="F198" i="34" s="1"/>
  <c r="J199" i="34"/>
  <c r="J198" i="34" s="1"/>
  <c r="R199" i="34"/>
  <c r="R198" i="34" s="1"/>
  <c r="U159" i="34"/>
  <c r="Y46" i="34"/>
  <c r="U175" i="34"/>
  <c r="R159" i="34"/>
  <c r="C40" i="34"/>
  <c r="G40" i="34"/>
  <c r="K40" i="34"/>
  <c r="O40" i="34"/>
  <c r="S40" i="34"/>
  <c r="N159" i="34"/>
  <c r="U132" i="34"/>
  <c r="U5" i="34"/>
  <c r="AA126" i="34"/>
  <c r="AA125" i="34" s="1"/>
  <c r="B71" i="34"/>
  <c r="B70" i="34" s="1"/>
  <c r="J71" i="34"/>
  <c r="J70" i="34" s="1"/>
  <c r="N71" i="34"/>
  <c r="N70" i="34" s="1"/>
  <c r="R71" i="34"/>
  <c r="R70" i="34" s="1"/>
  <c r="L159" i="34"/>
  <c r="H159" i="34"/>
  <c r="K5" i="34"/>
  <c r="D24" i="34"/>
  <c r="T24" i="34"/>
  <c r="J159" i="34"/>
  <c r="Z159" i="34"/>
  <c r="E159" i="34"/>
  <c r="I159" i="34"/>
  <c r="M159" i="34"/>
  <c r="Q159" i="34"/>
  <c r="Y159" i="34"/>
  <c r="I34" i="34"/>
  <c r="B60" i="34"/>
  <c r="B59" i="34" s="1"/>
  <c r="F60" i="34"/>
  <c r="F59" i="34" s="1"/>
  <c r="J60" i="34"/>
  <c r="J59" i="34" s="1"/>
  <c r="R60" i="34"/>
  <c r="R59" i="34" s="1"/>
  <c r="Z60" i="34"/>
  <c r="Z59" i="34" s="1"/>
  <c r="B125" i="34"/>
  <c r="F125" i="34"/>
  <c r="N125" i="34"/>
  <c r="R125" i="34"/>
  <c r="Z125" i="34"/>
  <c r="C132" i="34"/>
  <c r="G132" i="34"/>
  <c r="O132" i="34"/>
  <c r="S132" i="34"/>
  <c r="B159" i="34"/>
  <c r="Z81" i="34"/>
  <c r="Z80" i="34" s="1"/>
  <c r="T159" i="34"/>
  <c r="P159" i="34"/>
  <c r="D159" i="34"/>
  <c r="O5" i="34"/>
  <c r="G5" i="34"/>
  <c r="N60" i="34"/>
  <c r="N59" i="34" s="1"/>
  <c r="Q5" i="34"/>
  <c r="E24" i="34"/>
  <c r="I24" i="34"/>
  <c r="M24" i="34"/>
  <c r="Y24" i="34"/>
  <c r="P24" i="34"/>
  <c r="M46" i="34"/>
  <c r="Q46" i="34"/>
  <c r="D34" i="34"/>
  <c r="H34" i="34"/>
  <c r="L34" i="34"/>
  <c r="P34" i="34"/>
  <c r="T34" i="34"/>
  <c r="G34" i="34"/>
  <c r="O34" i="34"/>
  <c r="S34" i="34"/>
  <c r="E60" i="34"/>
  <c r="E59" i="34" s="1"/>
  <c r="I60" i="34"/>
  <c r="I59" i="34" s="1"/>
  <c r="Q60" i="34"/>
  <c r="Q59" i="34" s="1"/>
  <c r="Y60" i="34"/>
  <c r="Y59" i="34" s="1"/>
  <c r="E71" i="34"/>
  <c r="E70" i="34" s="1"/>
  <c r="I71" i="34"/>
  <c r="I70" i="34" s="1"/>
  <c r="M71" i="34"/>
  <c r="M70" i="34" s="1"/>
  <c r="Q71" i="34"/>
  <c r="Q70" i="34" s="1"/>
  <c r="E81" i="34"/>
  <c r="E80" i="34" s="1"/>
  <c r="I81" i="34"/>
  <c r="I80" i="34" s="1"/>
  <c r="M81" i="34"/>
  <c r="M80" i="34" s="1"/>
  <c r="Q81" i="34"/>
  <c r="Q80" i="34" s="1"/>
  <c r="Y81" i="34"/>
  <c r="Y80" i="34" s="1"/>
  <c r="D81" i="34"/>
  <c r="D80" i="34" s="1"/>
  <c r="H81" i="34"/>
  <c r="H80" i="34" s="1"/>
  <c r="L81" i="34"/>
  <c r="L80" i="34" s="1"/>
  <c r="P81" i="34"/>
  <c r="P80" i="34" s="1"/>
  <c r="T81" i="34"/>
  <c r="T80" i="34" s="1"/>
  <c r="F81" i="34"/>
  <c r="F80" i="34" s="1"/>
  <c r="J81" i="34"/>
  <c r="J80" i="34" s="1"/>
  <c r="B5" i="34"/>
  <c r="F5" i="34"/>
  <c r="N24" i="34"/>
  <c r="F113" i="34"/>
  <c r="F108" i="34" s="1"/>
  <c r="J113" i="34"/>
  <c r="J108" i="34" s="1"/>
  <c r="Z113" i="34"/>
  <c r="Z108" i="34" s="1"/>
  <c r="E125" i="34"/>
  <c r="I125" i="34"/>
  <c r="M125" i="34"/>
  <c r="Q125" i="34"/>
  <c r="Y125" i="34"/>
  <c r="B132" i="34"/>
  <c r="F132" i="34"/>
  <c r="J132" i="34"/>
  <c r="N132" i="34"/>
  <c r="R132" i="34"/>
  <c r="D175" i="34"/>
  <c r="H175" i="34"/>
  <c r="L175" i="34"/>
  <c r="P175" i="34"/>
  <c r="T175" i="34"/>
  <c r="B175" i="34"/>
  <c r="J175" i="34"/>
  <c r="N175" i="34"/>
  <c r="R175" i="34"/>
  <c r="N81" i="34"/>
  <c r="N80" i="34" s="1"/>
  <c r="C5" i="34"/>
  <c r="S5" i="34"/>
  <c r="C34" i="34"/>
  <c r="K34" i="34"/>
  <c r="C175" i="34"/>
  <c r="K175" i="34"/>
  <c r="S175" i="34"/>
  <c r="C60" i="34"/>
  <c r="C59" i="34" s="1"/>
  <c r="G60" i="34"/>
  <c r="G59" i="34" s="1"/>
  <c r="K60" i="34"/>
  <c r="K59" i="34" s="1"/>
  <c r="O60" i="34"/>
  <c r="O59" i="34" s="1"/>
  <c r="S60" i="34"/>
  <c r="S59" i="34" s="1"/>
  <c r="D113" i="34"/>
  <c r="D108" i="34" s="1"/>
  <c r="H113" i="34"/>
  <c r="L113" i="34"/>
  <c r="L108" i="34" s="1"/>
  <c r="P113" i="34"/>
  <c r="P108" i="34" s="1"/>
  <c r="T113" i="34"/>
  <c r="T108" i="34" s="1"/>
  <c r="D125" i="34"/>
  <c r="H125" i="34"/>
  <c r="L125" i="34"/>
  <c r="P125" i="34"/>
  <c r="T125" i="34"/>
  <c r="E132" i="34"/>
  <c r="I132" i="34"/>
  <c r="M132" i="34"/>
  <c r="Q132" i="34"/>
  <c r="Y132" i="34"/>
  <c r="E175" i="34"/>
  <c r="M175" i="34"/>
  <c r="Y175" i="34"/>
  <c r="E5" i="34"/>
  <c r="M5" i="34"/>
  <c r="Y5" i="34"/>
  <c r="C24" i="34"/>
  <c r="G24" i="34"/>
  <c r="K24" i="34"/>
  <c r="O24" i="34"/>
  <c r="S24" i="34"/>
  <c r="B24" i="34"/>
  <c r="F24" i="34"/>
  <c r="J24" i="34"/>
  <c r="R24" i="34"/>
  <c r="Z24" i="34"/>
  <c r="Q24" i="34"/>
  <c r="L24" i="34"/>
  <c r="C46" i="34"/>
  <c r="G46" i="34"/>
  <c r="K46" i="34"/>
  <c r="O46" i="34"/>
  <c r="S46" i="34"/>
  <c r="B46" i="34"/>
  <c r="F46" i="34"/>
  <c r="J46" i="34"/>
  <c r="N46" i="34"/>
  <c r="R46" i="34"/>
  <c r="Z46" i="34"/>
  <c r="G175" i="34"/>
  <c r="O175" i="34"/>
  <c r="J5" i="34"/>
  <c r="N5" i="34"/>
  <c r="Z5" i="34"/>
  <c r="H24" i="34"/>
  <c r="B40" i="34"/>
  <c r="F40" i="34"/>
  <c r="J40" i="34"/>
  <c r="N40" i="34"/>
  <c r="R40" i="34"/>
  <c r="Z40" i="34"/>
  <c r="I40" i="34"/>
  <c r="M40" i="34"/>
  <c r="Q40" i="34"/>
  <c r="Y40" i="34"/>
  <c r="D46" i="34"/>
  <c r="H46" i="34"/>
  <c r="L46" i="34"/>
  <c r="T46" i="34"/>
  <c r="I46" i="34"/>
  <c r="D71" i="34"/>
  <c r="D70" i="34" s="1"/>
  <c r="H71" i="34"/>
  <c r="H70" i="34" s="1"/>
  <c r="L71" i="34"/>
  <c r="L70" i="34" s="1"/>
  <c r="P71" i="34"/>
  <c r="P70" i="34" s="1"/>
  <c r="C71" i="34"/>
  <c r="C70" i="34" s="1"/>
  <c r="G71" i="34"/>
  <c r="G70" i="34" s="1"/>
  <c r="K71" i="34"/>
  <c r="K70" i="34" s="1"/>
  <c r="O71" i="34"/>
  <c r="O70" i="34" s="1"/>
  <c r="C125" i="34"/>
  <c r="G125" i="34"/>
  <c r="K125" i="34"/>
  <c r="O125" i="34"/>
  <c r="S125" i="34"/>
  <c r="D132" i="34"/>
  <c r="H132" i="34"/>
  <c r="L132" i="34"/>
  <c r="P132" i="34"/>
  <c r="T132" i="34"/>
  <c r="I175" i="34"/>
  <c r="Q175" i="34"/>
  <c r="R5" i="34"/>
  <c r="D5" i="34"/>
  <c r="H5" i="34"/>
  <c r="L5" i="34"/>
  <c r="P5" i="34"/>
  <c r="T5" i="34"/>
  <c r="D60" i="34"/>
  <c r="D59" i="34" s="1"/>
  <c r="H60" i="34"/>
  <c r="H59" i="34" s="1"/>
  <c r="P60" i="34"/>
  <c r="P59" i="34" s="1"/>
  <c r="T60" i="34"/>
  <c r="T59" i="34" s="1"/>
  <c r="AA133" i="34"/>
  <c r="AA132" i="34" s="1"/>
  <c r="C81" i="34"/>
  <c r="C80" i="34" s="1"/>
  <c r="G81" i="34"/>
  <c r="G80" i="34" s="1"/>
  <c r="K81" i="34"/>
  <c r="K80" i="34" s="1"/>
  <c r="O81" i="34"/>
  <c r="O80" i="34" s="1"/>
  <c r="S81" i="34"/>
  <c r="S80" i="34" s="1"/>
  <c r="C113" i="34"/>
  <c r="C108" i="34" s="1"/>
  <c r="G113" i="34"/>
  <c r="G108" i="34" s="1"/>
  <c r="K113" i="34"/>
  <c r="K108" i="34" s="1"/>
  <c r="O113" i="34"/>
  <c r="O108" i="34" s="1"/>
  <c r="S113" i="34"/>
  <c r="S108" i="34" s="1"/>
  <c r="F175" i="34"/>
  <c r="Z175" i="34"/>
  <c r="AA144" i="34"/>
  <c r="AA143" i="34" s="1"/>
  <c r="AA96" i="34"/>
  <c r="AA121" i="34"/>
  <c r="AA186" i="34"/>
  <c r="AA156" i="34"/>
  <c r="AA155" i="34" s="1"/>
  <c r="AA10" i="34"/>
  <c r="AA9" i="34" s="1"/>
  <c r="AA29" i="34"/>
  <c r="AA24" i="34" s="1"/>
  <c r="AA35" i="34"/>
  <c r="AA47" i="34"/>
  <c r="AA149" i="34"/>
  <c r="AA148" i="34" s="1"/>
  <c r="AA153" i="34"/>
  <c r="AA152" i="34" s="1"/>
  <c r="AA199" i="34"/>
  <c r="AA198" i="34" s="1"/>
  <c r="AA92" i="34"/>
  <c r="AA100" i="34"/>
  <c r="AA82" i="34"/>
  <c r="AA114" i="34"/>
  <c r="AA161" i="34"/>
  <c r="AA179" i="34"/>
  <c r="AA190" i="34"/>
  <c r="AA183" i="34"/>
  <c r="W22" i="33"/>
  <c r="AI22" i="33"/>
  <c r="BJ22" i="33"/>
  <c r="AZ75" i="33"/>
  <c r="AZ191" i="33"/>
  <c r="AZ190" i="33" s="1"/>
  <c r="AZ189" i="33" s="1"/>
  <c r="AZ188" i="33" s="1"/>
  <c r="AZ164" i="33"/>
  <c r="AZ161" i="33" s="1"/>
  <c r="AZ160" i="33" s="1"/>
  <c r="AZ140" i="33"/>
  <c r="AZ139" i="33"/>
  <c r="AZ138" i="33"/>
  <c r="AZ127" i="33"/>
  <c r="AZ126" i="33" s="1"/>
  <c r="AZ115" i="33"/>
  <c r="AZ114" i="33" s="1"/>
  <c r="AZ112" i="33"/>
  <c r="AZ110" i="33" s="1"/>
  <c r="AZ109" i="33" s="1"/>
  <c r="AZ105" i="33"/>
  <c r="AZ104" i="33" s="1"/>
  <c r="AZ103" i="33" s="1"/>
  <c r="AZ102" i="33" s="1"/>
  <c r="AZ91" i="33"/>
  <c r="AZ90" i="33" s="1"/>
  <c r="AZ86" i="33"/>
  <c r="AZ85" i="33" s="1"/>
  <c r="AV78" i="33"/>
  <c r="AX78" i="33"/>
  <c r="AY78" i="33"/>
  <c r="AZ77" i="33"/>
  <c r="AZ73" i="33"/>
  <c r="AZ64" i="33"/>
  <c r="AZ63" i="33"/>
  <c r="AZ62" i="33"/>
  <c r="AZ45" i="33"/>
  <c r="AZ44" i="33" s="1"/>
  <c r="AZ43" i="33"/>
  <c r="AZ42" i="33"/>
  <c r="AZ14" i="33"/>
  <c r="AZ13" i="33" s="1"/>
  <c r="AZ12" i="33" s="1"/>
  <c r="AZ202" i="33"/>
  <c r="AZ200" i="33"/>
  <c r="AZ196" i="33"/>
  <c r="AZ195" i="33" s="1"/>
  <c r="AZ194" i="33" s="1"/>
  <c r="AZ186" i="33"/>
  <c r="AZ185" i="33" s="1"/>
  <c r="AZ183" i="33"/>
  <c r="AZ182" i="33" s="1"/>
  <c r="AZ180" i="33"/>
  <c r="AZ179" i="33" s="1"/>
  <c r="AZ177" i="33"/>
  <c r="AZ176" i="33" s="1"/>
  <c r="AZ173" i="33"/>
  <c r="AZ172" i="33" s="1"/>
  <c r="AZ170" i="33"/>
  <c r="AZ169" i="33" s="1"/>
  <c r="AZ167" i="33"/>
  <c r="AZ166" i="33" s="1"/>
  <c r="AZ156" i="33"/>
  <c r="AZ155" i="33" s="1"/>
  <c r="AZ153" i="33"/>
  <c r="AZ152" i="33" s="1"/>
  <c r="AZ149" i="33"/>
  <c r="AZ148" i="33" s="1"/>
  <c r="AZ144" i="33"/>
  <c r="AZ143" i="33" s="1"/>
  <c r="AZ141" i="33"/>
  <c r="AZ130" i="33"/>
  <c r="AZ121" i="33"/>
  <c r="AZ120" i="33" s="1"/>
  <c r="AZ118" i="33"/>
  <c r="AZ116" i="33"/>
  <c r="AZ100" i="33"/>
  <c r="AZ98" i="33"/>
  <c r="AZ96" i="33"/>
  <c r="AZ94" i="33"/>
  <c r="AZ92" i="33"/>
  <c r="AZ88" i="33"/>
  <c r="AZ82" i="33"/>
  <c r="AZ65" i="33"/>
  <c r="AZ53" i="33"/>
  <c r="AZ51" i="33"/>
  <c r="AZ49" i="33"/>
  <c r="AZ47" i="33"/>
  <c r="AZ37" i="33"/>
  <c r="AZ35" i="33"/>
  <c r="AZ32" i="33"/>
  <c r="AZ29" i="33"/>
  <c r="AZ27" i="33"/>
  <c r="AZ25" i="33"/>
  <c r="AZ20" i="33"/>
  <c r="AZ19" i="33" s="1"/>
  <c r="AZ17" i="33"/>
  <c r="AZ16" i="33" s="1"/>
  <c r="AZ10" i="33"/>
  <c r="AZ9" i="33" s="1"/>
  <c r="AZ7" i="33"/>
  <c r="AZ6" i="33" s="1"/>
  <c r="AV202" i="33"/>
  <c r="AV200" i="33"/>
  <c r="AV196" i="33"/>
  <c r="AV195" i="33" s="1"/>
  <c r="AV194" i="33" s="1"/>
  <c r="AV190" i="33"/>
  <c r="AV189" i="33" s="1"/>
  <c r="AV188" i="33" s="1"/>
  <c r="AV186" i="33"/>
  <c r="AV185" i="33" s="1"/>
  <c r="AV183" i="33"/>
  <c r="AV182" i="33" s="1"/>
  <c r="AV180" i="33"/>
  <c r="AV179" i="33" s="1"/>
  <c r="AV177" i="33"/>
  <c r="AV176" i="33" s="1"/>
  <c r="AV173" i="33"/>
  <c r="AV172" i="33" s="1"/>
  <c r="AV170" i="33"/>
  <c r="AV169" i="33" s="1"/>
  <c r="AV167" i="33"/>
  <c r="AV166" i="33" s="1"/>
  <c r="AV161" i="33"/>
  <c r="AV160" i="33" s="1"/>
  <c r="AV156" i="33"/>
  <c r="AV155" i="33" s="1"/>
  <c r="AV153" i="33"/>
  <c r="AV152" i="33" s="1"/>
  <c r="AV149" i="33"/>
  <c r="AV148" i="33" s="1"/>
  <c r="AV144" i="33"/>
  <c r="AV143" i="33" s="1"/>
  <c r="AV141" i="33"/>
  <c r="AV133" i="33"/>
  <c r="AV130" i="33"/>
  <c r="AV126" i="33"/>
  <c r="AV121" i="33"/>
  <c r="AV120" i="33" s="1"/>
  <c r="AV118" i="33"/>
  <c r="AV116" i="33"/>
  <c r="AV114" i="33"/>
  <c r="AV110" i="33"/>
  <c r="AV109" i="33" s="1"/>
  <c r="AV104" i="33"/>
  <c r="AV103" i="33" s="1"/>
  <c r="AV102" i="33" s="1"/>
  <c r="AV100" i="33"/>
  <c r="AV98" i="33"/>
  <c r="AV96" i="33"/>
  <c r="AV94" i="33"/>
  <c r="AV92" i="33"/>
  <c r="AV90" i="33"/>
  <c r="AV88" i="33"/>
  <c r="AV85" i="33"/>
  <c r="AV82" i="33"/>
  <c r="AV72" i="33"/>
  <c r="AV65" i="33"/>
  <c r="AV61" i="33"/>
  <c r="AV53" i="33"/>
  <c r="AV51" i="33"/>
  <c r="AV49" i="33"/>
  <c r="AV47" i="33"/>
  <c r="AV44" i="33"/>
  <c r="AV41" i="33"/>
  <c r="AV37" i="33"/>
  <c r="AV35" i="33"/>
  <c r="AV32" i="33"/>
  <c r="AV29" i="33"/>
  <c r="AV27" i="33"/>
  <c r="AV25" i="33"/>
  <c r="AV20" i="33"/>
  <c r="AV19" i="33" s="1"/>
  <c r="AV17" i="33"/>
  <c r="AV16" i="33" s="1"/>
  <c r="AV13" i="33"/>
  <c r="AV12" i="33" s="1"/>
  <c r="AV10" i="33"/>
  <c r="AV9" i="33" s="1"/>
  <c r="AV7" i="33"/>
  <c r="AV6" i="33" s="1"/>
  <c r="BB76" i="33"/>
  <c r="BC76" i="33"/>
  <c r="BD76" i="33"/>
  <c r="BE76" i="33"/>
  <c r="BF76" i="33"/>
  <c r="BG76" i="33"/>
  <c r="BH76" i="33"/>
  <c r="BI76" i="33"/>
  <c r="BA76" i="33"/>
  <c r="BJ204" i="33"/>
  <c r="BJ203" i="33"/>
  <c r="BJ201" i="33"/>
  <c r="BJ197" i="33"/>
  <c r="BJ193" i="33"/>
  <c r="BJ192" i="33"/>
  <c r="BJ191" i="33"/>
  <c r="BJ187" i="33"/>
  <c r="BJ184" i="33"/>
  <c r="BJ181" i="33"/>
  <c r="BJ178" i="33"/>
  <c r="BJ174" i="33"/>
  <c r="BJ171" i="33"/>
  <c r="BJ168" i="33"/>
  <c r="BJ165" i="33"/>
  <c r="BJ164" i="33"/>
  <c r="BJ163" i="33"/>
  <c r="BJ162" i="33"/>
  <c r="BJ157" i="33"/>
  <c r="BJ154" i="33"/>
  <c r="BJ151" i="33"/>
  <c r="BJ150" i="33"/>
  <c r="BJ147" i="33"/>
  <c r="BJ146" i="33"/>
  <c r="BJ145" i="33"/>
  <c r="BJ142" i="33"/>
  <c r="BJ140" i="33"/>
  <c r="BJ139" i="33"/>
  <c r="BJ138" i="33"/>
  <c r="BJ137" i="33"/>
  <c r="BJ136" i="33"/>
  <c r="BJ135" i="33"/>
  <c r="BJ134" i="33"/>
  <c r="BJ131" i="33"/>
  <c r="BJ129" i="33"/>
  <c r="BJ128" i="33"/>
  <c r="BJ127" i="33"/>
  <c r="BJ122" i="33"/>
  <c r="BJ119" i="33"/>
  <c r="BJ118" i="33" s="1"/>
  <c r="BJ117" i="33"/>
  <c r="BJ116" i="33" s="1"/>
  <c r="BI114" i="33"/>
  <c r="BJ115" i="33"/>
  <c r="BJ114" i="33" s="1"/>
  <c r="BJ112" i="33"/>
  <c r="BJ111" i="33"/>
  <c r="BJ107" i="33"/>
  <c r="BJ106" i="33"/>
  <c r="BJ105" i="33"/>
  <c r="BJ101" i="33"/>
  <c r="BJ99" i="33"/>
  <c r="BJ97" i="33"/>
  <c r="BJ95" i="33"/>
  <c r="BJ93" i="33"/>
  <c r="BJ91" i="33"/>
  <c r="BJ89" i="33"/>
  <c r="BJ87" i="33"/>
  <c r="BJ86" i="33"/>
  <c r="BJ84" i="33"/>
  <c r="BJ83" i="33"/>
  <c r="BJ79" i="33"/>
  <c r="BJ77" i="33"/>
  <c r="BJ75" i="33"/>
  <c r="BJ74" i="33"/>
  <c r="BJ73" i="33"/>
  <c r="BJ69" i="33"/>
  <c r="BJ68" i="33"/>
  <c r="BJ67" i="33"/>
  <c r="BJ66" i="33"/>
  <c r="BJ64" i="33"/>
  <c r="BJ63" i="33"/>
  <c r="BJ62" i="33"/>
  <c r="BJ57" i="33"/>
  <c r="BJ56" i="33"/>
  <c r="BJ55" i="33"/>
  <c r="BJ54" i="33"/>
  <c r="BJ52" i="33"/>
  <c r="BJ50" i="33"/>
  <c r="BJ48" i="33"/>
  <c r="BJ45" i="33"/>
  <c r="BJ43" i="33"/>
  <c r="BJ42" i="33"/>
  <c r="BJ38" i="33"/>
  <c r="BJ36" i="33"/>
  <c r="BJ33" i="33"/>
  <c r="BJ31" i="33"/>
  <c r="BJ30" i="33"/>
  <c r="BJ28" i="33"/>
  <c r="BJ26" i="33"/>
  <c r="BJ21" i="33"/>
  <c r="BJ18" i="33"/>
  <c r="BJ15" i="33"/>
  <c r="BJ14" i="33"/>
  <c r="BJ11" i="33"/>
  <c r="BJ8" i="33"/>
  <c r="BH202" i="33"/>
  <c r="BH200" i="33"/>
  <c r="BH196" i="33"/>
  <c r="BH195" i="33" s="1"/>
  <c r="BH194" i="33" s="1"/>
  <c r="BH190" i="33"/>
  <c r="BH189" i="33" s="1"/>
  <c r="BH188" i="33" s="1"/>
  <c r="BH186" i="33"/>
  <c r="BH185" i="33" s="1"/>
  <c r="BH183" i="33"/>
  <c r="BH182" i="33" s="1"/>
  <c r="BH180" i="33"/>
  <c r="BH179" i="33" s="1"/>
  <c r="BH177" i="33"/>
  <c r="BH176" i="33" s="1"/>
  <c r="BH173" i="33"/>
  <c r="BH172" i="33" s="1"/>
  <c r="BH170" i="33"/>
  <c r="BH169" i="33" s="1"/>
  <c r="BH167" i="33"/>
  <c r="BH166" i="33" s="1"/>
  <c r="BH161" i="33"/>
  <c r="BH160" i="33" s="1"/>
  <c r="BH156" i="33"/>
  <c r="BH155" i="33" s="1"/>
  <c r="BH153" i="33"/>
  <c r="BH152" i="33" s="1"/>
  <c r="BH149" i="33"/>
  <c r="BH148" i="33" s="1"/>
  <c r="BH144" i="33"/>
  <c r="BH143" i="33" s="1"/>
  <c r="BH141" i="33"/>
  <c r="BH133" i="33"/>
  <c r="BH130" i="33"/>
  <c r="BH126" i="33"/>
  <c r="BH121" i="33"/>
  <c r="BH120" i="33" s="1"/>
  <c r="BH118" i="33"/>
  <c r="BH116" i="33"/>
  <c r="BH114" i="33"/>
  <c r="BH110" i="33"/>
  <c r="BH109" i="33" s="1"/>
  <c r="BH104" i="33"/>
  <c r="BH103" i="33" s="1"/>
  <c r="BH102" i="33" s="1"/>
  <c r="BH100" i="33"/>
  <c r="BH98" i="33"/>
  <c r="BH96" i="33"/>
  <c r="BH94" i="33"/>
  <c r="BH92" i="33"/>
  <c r="BH90" i="33"/>
  <c r="BH88" i="33"/>
  <c r="BH85" i="33"/>
  <c r="BH82" i="33"/>
  <c r="BH78" i="33"/>
  <c r="BH72" i="33"/>
  <c r="BH65" i="33"/>
  <c r="BH61" i="33"/>
  <c r="BH53" i="33"/>
  <c r="BH51" i="33"/>
  <c r="BH49" i="33"/>
  <c r="BH47" i="33"/>
  <c r="BH44" i="33"/>
  <c r="BH41" i="33"/>
  <c r="BH37" i="33"/>
  <c r="BH35" i="33"/>
  <c r="BH32" i="33"/>
  <c r="BH29" i="33"/>
  <c r="BH27" i="33"/>
  <c r="BH25" i="33"/>
  <c r="BH20" i="33"/>
  <c r="BH19" i="33" s="1"/>
  <c r="BH17" i="33"/>
  <c r="BH16" i="33" s="1"/>
  <c r="BH13" i="33"/>
  <c r="BH12" i="33" s="1"/>
  <c r="BH10" i="33"/>
  <c r="BH9" i="33" s="1"/>
  <c r="BH7" i="33"/>
  <c r="BH6" i="33" s="1"/>
  <c r="BG202" i="33"/>
  <c r="BG200" i="33"/>
  <c r="BG196" i="33"/>
  <c r="BG195" i="33" s="1"/>
  <c r="BG194" i="33" s="1"/>
  <c r="BG190" i="33"/>
  <c r="BG189" i="33" s="1"/>
  <c r="BG188" i="33" s="1"/>
  <c r="BG186" i="33"/>
  <c r="BG185" i="33" s="1"/>
  <c r="BG183" i="33"/>
  <c r="BG182" i="33" s="1"/>
  <c r="BG180" i="33"/>
  <c r="BG179" i="33" s="1"/>
  <c r="BG177" i="33"/>
  <c r="BG176" i="33" s="1"/>
  <c r="BG173" i="33"/>
  <c r="BG172" i="33" s="1"/>
  <c r="BG170" i="33"/>
  <c r="BG169" i="33" s="1"/>
  <c r="BG167" i="33"/>
  <c r="BG166" i="33" s="1"/>
  <c r="BG161" i="33"/>
  <c r="BG160" i="33" s="1"/>
  <c r="BG156" i="33"/>
  <c r="BG155" i="33" s="1"/>
  <c r="BG153" i="33"/>
  <c r="BG152" i="33" s="1"/>
  <c r="BG149" i="33"/>
  <c r="BG148" i="33" s="1"/>
  <c r="BG144" i="33"/>
  <c r="BG143" i="33" s="1"/>
  <c r="BG141" i="33"/>
  <c r="BG133" i="33"/>
  <c r="BG130" i="33"/>
  <c r="BG126" i="33"/>
  <c r="BG121" i="33"/>
  <c r="BG120" i="33" s="1"/>
  <c r="BG118" i="33"/>
  <c r="BG116" i="33"/>
  <c r="BG114" i="33"/>
  <c r="BG110" i="33"/>
  <c r="BG109" i="33" s="1"/>
  <c r="BG104" i="33"/>
  <c r="BG103" i="33" s="1"/>
  <c r="BG102" i="33" s="1"/>
  <c r="BG100" i="33"/>
  <c r="BG98" i="33"/>
  <c r="BG96" i="33"/>
  <c r="BG94" i="33"/>
  <c r="BG92" i="33"/>
  <c r="BG90" i="33"/>
  <c r="BG88" i="33"/>
  <c r="BG85" i="33"/>
  <c r="BG82" i="33"/>
  <c r="BG78" i="33"/>
  <c r="BG72" i="33"/>
  <c r="BG65" i="33"/>
  <c r="BG61" i="33"/>
  <c r="BG53" i="33"/>
  <c r="BG51" i="33"/>
  <c r="BG49" i="33"/>
  <c r="BG47" i="33"/>
  <c r="BG44" i="33"/>
  <c r="BG41" i="33"/>
  <c r="BG37" i="33"/>
  <c r="BG35" i="33"/>
  <c r="BG32" i="33"/>
  <c r="BG29" i="33"/>
  <c r="BG27" i="33"/>
  <c r="BG25" i="33"/>
  <c r="BG20" i="33"/>
  <c r="BG19" i="33" s="1"/>
  <c r="BG17" i="33"/>
  <c r="BG16" i="33" s="1"/>
  <c r="BG13" i="33"/>
  <c r="BG12" i="33" s="1"/>
  <c r="BG10" i="33"/>
  <c r="BG9" i="33" s="1"/>
  <c r="BG7" i="33"/>
  <c r="BG6" i="33" s="1"/>
  <c r="BF202" i="33"/>
  <c r="BF200" i="33"/>
  <c r="BF196" i="33"/>
  <c r="BF195" i="33" s="1"/>
  <c r="BF194" i="33" s="1"/>
  <c r="BF190" i="33"/>
  <c r="BF189" i="33" s="1"/>
  <c r="BF188" i="33" s="1"/>
  <c r="BF186" i="33"/>
  <c r="BF185" i="33" s="1"/>
  <c r="BF183" i="33"/>
  <c r="BF182" i="33" s="1"/>
  <c r="BF180" i="33"/>
  <c r="BF179" i="33" s="1"/>
  <c r="BF177" i="33"/>
  <c r="BF176" i="33" s="1"/>
  <c r="BF173" i="33"/>
  <c r="BF172" i="33" s="1"/>
  <c r="BF170" i="33"/>
  <c r="BF169" i="33" s="1"/>
  <c r="BF167" i="33"/>
  <c r="BF166" i="33" s="1"/>
  <c r="BF161" i="33"/>
  <c r="BF160" i="33" s="1"/>
  <c r="BF156" i="33"/>
  <c r="BF155" i="33" s="1"/>
  <c r="BF153" i="33"/>
  <c r="BF152" i="33" s="1"/>
  <c r="BF149" i="33"/>
  <c r="BF148" i="33" s="1"/>
  <c r="BF144" i="33"/>
  <c r="BF143" i="33" s="1"/>
  <c r="BF141" i="33"/>
  <c r="BF133" i="33"/>
  <c r="BF130" i="33"/>
  <c r="BF126" i="33"/>
  <c r="BF121" i="33"/>
  <c r="BF120" i="33" s="1"/>
  <c r="BF118" i="33"/>
  <c r="BF116" i="33"/>
  <c r="BF114" i="33"/>
  <c r="BF110" i="33"/>
  <c r="BF109" i="33" s="1"/>
  <c r="BF104" i="33"/>
  <c r="BF103" i="33" s="1"/>
  <c r="BF102" i="33" s="1"/>
  <c r="BF100" i="33"/>
  <c r="BF98" i="33"/>
  <c r="BF96" i="33"/>
  <c r="BF94" i="33"/>
  <c r="BF92" i="33"/>
  <c r="BF90" i="33"/>
  <c r="BF88" i="33"/>
  <c r="BF85" i="33"/>
  <c r="BF82" i="33"/>
  <c r="BF78" i="33"/>
  <c r="BF72" i="33"/>
  <c r="BF65" i="33"/>
  <c r="BF61" i="33"/>
  <c r="BF53" i="33"/>
  <c r="BF51" i="33"/>
  <c r="BF49" i="33"/>
  <c r="BF47" i="33"/>
  <c r="BF44" i="33"/>
  <c r="BF41" i="33"/>
  <c r="BF37" i="33"/>
  <c r="BF35" i="33"/>
  <c r="BF32" i="33"/>
  <c r="BF29" i="33"/>
  <c r="BF27" i="33"/>
  <c r="BF25" i="33"/>
  <c r="BF20" i="33"/>
  <c r="BF19" i="33" s="1"/>
  <c r="BF17" i="33"/>
  <c r="BF16" i="33" s="1"/>
  <c r="BF13" i="33"/>
  <c r="BF12" i="33" s="1"/>
  <c r="BF10" i="33"/>
  <c r="BF9" i="33" s="1"/>
  <c r="BF7" i="33"/>
  <c r="BF6" i="33" s="1"/>
  <c r="BE202" i="33"/>
  <c r="BE200" i="33"/>
  <c r="BE196" i="33"/>
  <c r="BE195" i="33" s="1"/>
  <c r="BE194" i="33" s="1"/>
  <c r="BE190" i="33"/>
  <c r="BE189" i="33" s="1"/>
  <c r="BE188" i="33" s="1"/>
  <c r="BE186" i="33"/>
  <c r="BE185" i="33" s="1"/>
  <c r="BE183" i="33"/>
  <c r="BE182" i="33" s="1"/>
  <c r="BE180" i="33"/>
  <c r="BE179" i="33" s="1"/>
  <c r="BE177" i="33"/>
  <c r="BE176" i="33" s="1"/>
  <c r="BE173" i="33"/>
  <c r="BE172" i="33" s="1"/>
  <c r="BE170" i="33"/>
  <c r="BE169" i="33" s="1"/>
  <c r="BE167" i="33"/>
  <c r="BE166" i="33" s="1"/>
  <c r="BE161" i="33"/>
  <c r="BE160" i="33" s="1"/>
  <c r="BE156" i="33"/>
  <c r="BE155" i="33" s="1"/>
  <c r="BE153" i="33"/>
  <c r="BE152" i="33" s="1"/>
  <c r="BE149" i="33"/>
  <c r="BE148" i="33" s="1"/>
  <c r="BE144" i="33"/>
  <c r="BE143" i="33" s="1"/>
  <c r="BE141" i="33"/>
  <c r="BE133" i="33"/>
  <c r="BE130" i="33"/>
  <c r="BE126" i="33"/>
  <c r="BE121" i="33"/>
  <c r="BE120" i="33" s="1"/>
  <c r="BE118" i="33"/>
  <c r="BE116" i="33"/>
  <c r="BE114" i="33"/>
  <c r="BE110" i="33"/>
  <c r="BE109" i="33" s="1"/>
  <c r="BE104" i="33"/>
  <c r="BE103" i="33" s="1"/>
  <c r="BE102" i="33" s="1"/>
  <c r="BE100" i="33"/>
  <c r="BE98" i="33"/>
  <c r="BE96" i="33"/>
  <c r="BE94" i="33"/>
  <c r="BE92" i="33"/>
  <c r="BE90" i="33"/>
  <c r="BE88" i="33"/>
  <c r="BE85" i="33"/>
  <c r="BE82" i="33"/>
  <c r="BE78" i="33"/>
  <c r="BE72" i="33"/>
  <c r="BE65" i="33"/>
  <c r="BE61" i="33"/>
  <c r="BE53" i="33"/>
  <c r="BE51" i="33"/>
  <c r="BE49" i="33"/>
  <c r="BE47" i="33"/>
  <c r="BE44" i="33"/>
  <c r="BE41" i="33"/>
  <c r="BE37" i="33"/>
  <c r="BE35" i="33"/>
  <c r="BE32" i="33"/>
  <c r="BE29" i="33"/>
  <c r="BE27" i="33"/>
  <c r="BE25" i="33"/>
  <c r="BE20" i="33"/>
  <c r="BE19" i="33" s="1"/>
  <c r="BE17" i="33"/>
  <c r="BE16" i="33" s="1"/>
  <c r="BE13" i="33"/>
  <c r="BE12" i="33" s="1"/>
  <c r="BE10" i="33"/>
  <c r="BE9" i="33" s="1"/>
  <c r="BE7" i="33"/>
  <c r="BE6" i="33" s="1"/>
  <c r="BD202" i="33"/>
  <c r="BD200" i="33"/>
  <c r="BD196" i="33"/>
  <c r="BD195" i="33" s="1"/>
  <c r="BD194" i="33" s="1"/>
  <c r="BD190" i="33"/>
  <c r="BD189" i="33" s="1"/>
  <c r="BD188" i="33" s="1"/>
  <c r="BD186" i="33"/>
  <c r="BD185" i="33" s="1"/>
  <c r="BD183" i="33"/>
  <c r="BD182" i="33" s="1"/>
  <c r="BD180" i="33"/>
  <c r="BD179" i="33" s="1"/>
  <c r="BD177" i="33"/>
  <c r="BD176" i="33" s="1"/>
  <c r="BD173" i="33"/>
  <c r="BD172" i="33" s="1"/>
  <c r="BD170" i="33"/>
  <c r="BD169" i="33" s="1"/>
  <c r="BD167" i="33"/>
  <c r="BD166" i="33" s="1"/>
  <c r="BD161" i="33"/>
  <c r="BD160" i="33" s="1"/>
  <c r="BD156" i="33"/>
  <c r="BD155" i="33" s="1"/>
  <c r="BD153" i="33"/>
  <c r="BD152" i="33" s="1"/>
  <c r="BD149" i="33"/>
  <c r="BD148" i="33" s="1"/>
  <c r="BD144" i="33"/>
  <c r="BD143" i="33" s="1"/>
  <c r="BD141" i="33"/>
  <c r="BD133" i="33"/>
  <c r="BD130" i="33"/>
  <c r="BD126" i="33"/>
  <c r="BD121" i="33"/>
  <c r="BD120" i="33" s="1"/>
  <c r="BD118" i="33"/>
  <c r="BD116" i="33"/>
  <c r="BD114" i="33"/>
  <c r="BD110" i="33"/>
  <c r="BD109" i="33" s="1"/>
  <c r="BD104" i="33"/>
  <c r="BD103" i="33" s="1"/>
  <c r="BD102" i="33" s="1"/>
  <c r="BD100" i="33"/>
  <c r="BD98" i="33"/>
  <c r="BD96" i="33"/>
  <c r="BD94" i="33"/>
  <c r="BD92" i="33"/>
  <c r="BD90" i="33"/>
  <c r="BD88" i="33"/>
  <c r="BD85" i="33"/>
  <c r="BD82" i="33"/>
  <c r="BD78" i="33"/>
  <c r="BD72" i="33"/>
  <c r="BD65" i="33"/>
  <c r="BD61" i="33"/>
  <c r="BD53" i="33"/>
  <c r="BD51" i="33"/>
  <c r="BD49" i="33"/>
  <c r="BD47" i="33"/>
  <c r="BD44" i="33"/>
  <c r="BD41" i="33"/>
  <c r="BD37" i="33"/>
  <c r="BD35" i="33"/>
  <c r="BD32" i="33"/>
  <c r="BD29" i="33"/>
  <c r="BD27" i="33"/>
  <c r="BD25" i="33"/>
  <c r="BD20" i="33"/>
  <c r="BD19" i="33" s="1"/>
  <c r="BD17" i="33"/>
  <c r="BD16" i="33" s="1"/>
  <c r="BD13" i="33"/>
  <c r="BD12" i="33" s="1"/>
  <c r="BD10" i="33"/>
  <c r="BD9" i="33" s="1"/>
  <c r="BD7" i="33"/>
  <c r="BD6" i="33" s="1"/>
  <c r="BB202" i="33"/>
  <c r="BB200" i="33"/>
  <c r="BB196" i="33"/>
  <c r="BB195" i="33" s="1"/>
  <c r="BB194" i="33" s="1"/>
  <c r="BB190" i="33"/>
  <c r="BB189" i="33" s="1"/>
  <c r="BB188" i="33" s="1"/>
  <c r="BB186" i="33"/>
  <c r="BB185" i="33" s="1"/>
  <c r="BB183" i="33"/>
  <c r="BB182" i="33" s="1"/>
  <c r="BB180" i="33"/>
  <c r="BB179" i="33" s="1"/>
  <c r="BB177" i="33"/>
  <c r="BB176" i="33" s="1"/>
  <c r="BB173" i="33"/>
  <c r="BB172" i="33" s="1"/>
  <c r="BB170" i="33"/>
  <c r="BB169" i="33" s="1"/>
  <c r="BB167" i="33"/>
  <c r="BB166" i="33" s="1"/>
  <c r="BB161" i="33"/>
  <c r="BB160" i="33" s="1"/>
  <c r="BB156" i="33"/>
  <c r="BB155" i="33" s="1"/>
  <c r="BB153" i="33"/>
  <c r="BB152" i="33" s="1"/>
  <c r="BB149" i="33"/>
  <c r="BB148" i="33" s="1"/>
  <c r="BB144" i="33"/>
  <c r="BB143" i="33" s="1"/>
  <c r="BB141" i="33"/>
  <c r="BB133" i="33"/>
  <c r="BB130" i="33"/>
  <c r="BB126" i="33"/>
  <c r="BB121" i="33"/>
  <c r="BB120" i="33" s="1"/>
  <c r="BB118" i="33"/>
  <c r="BB116" i="33"/>
  <c r="BB114" i="33"/>
  <c r="BB110" i="33"/>
  <c r="BB109" i="33" s="1"/>
  <c r="BB104" i="33"/>
  <c r="BB103" i="33" s="1"/>
  <c r="BB102" i="33" s="1"/>
  <c r="BB100" i="33"/>
  <c r="BB98" i="33"/>
  <c r="BB96" i="33"/>
  <c r="BB94" i="33"/>
  <c r="BB92" i="33"/>
  <c r="BB90" i="33"/>
  <c r="BB88" i="33"/>
  <c r="BB85" i="33"/>
  <c r="BB82" i="33"/>
  <c r="BB78" i="33"/>
  <c r="BB72" i="33"/>
  <c r="BB65" i="33"/>
  <c r="BB61" i="33"/>
  <c r="BB53" i="33"/>
  <c r="BB51" i="33"/>
  <c r="BB49" i="33"/>
  <c r="BB47" i="33"/>
  <c r="BB44" i="33"/>
  <c r="BB41" i="33"/>
  <c r="BB37" i="33"/>
  <c r="BB35" i="33"/>
  <c r="BB32" i="33"/>
  <c r="BB29" i="33"/>
  <c r="BB27" i="33"/>
  <c r="BB25" i="33"/>
  <c r="BB20" i="33"/>
  <c r="BB19" i="33" s="1"/>
  <c r="BB17" i="33"/>
  <c r="BB16" i="33" s="1"/>
  <c r="BB13" i="33"/>
  <c r="BB12" i="33" s="1"/>
  <c r="BB10" i="33"/>
  <c r="BB9" i="33" s="1"/>
  <c r="BB7" i="33"/>
  <c r="BB6" i="33" s="1"/>
  <c r="BC202" i="33"/>
  <c r="BC200" i="33"/>
  <c r="BC196" i="33"/>
  <c r="BC195" i="33" s="1"/>
  <c r="BC194" i="33" s="1"/>
  <c r="BC190" i="33"/>
  <c r="BC189" i="33" s="1"/>
  <c r="BC188" i="33" s="1"/>
  <c r="BC186" i="33"/>
  <c r="BC185" i="33" s="1"/>
  <c r="BC183" i="33"/>
  <c r="BC182" i="33" s="1"/>
  <c r="BC180" i="33"/>
  <c r="BC179" i="33" s="1"/>
  <c r="BC177" i="33"/>
  <c r="BC176" i="33" s="1"/>
  <c r="BC173" i="33"/>
  <c r="BC172" i="33" s="1"/>
  <c r="BC170" i="33"/>
  <c r="BC169" i="33" s="1"/>
  <c r="BC167" i="33"/>
  <c r="BC166" i="33" s="1"/>
  <c r="BC161" i="33"/>
  <c r="BC160" i="33" s="1"/>
  <c r="BC156" i="33"/>
  <c r="BC155" i="33" s="1"/>
  <c r="BC153" i="33"/>
  <c r="BC152" i="33" s="1"/>
  <c r="BC149" i="33"/>
  <c r="BC148" i="33" s="1"/>
  <c r="BC144" i="33"/>
  <c r="BC143" i="33" s="1"/>
  <c r="BC141" i="33"/>
  <c r="BC133" i="33"/>
  <c r="BC130" i="33"/>
  <c r="BC126" i="33"/>
  <c r="BC121" i="33"/>
  <c r="BC120" i="33" s="1"/>
  <c r="BC118" i="33"/>
  <c r="BC116" i="33"/>
  <c r="BC114" i="33"/>
  <c r="BC110" i="33"/>
  <c r="BC109" i="33" s="1"/>
  <c r="BC104" i="33"/>
  <c r="BC103" i="33" s="1"/>
  <c r="BC102" i="33" s="1"/>
  <c r="BC100" i="33"/>
  <c r="BC98" i="33"/>
  <c r="BC96" i="33"/>
  <c r="BC94" i="33"/>
  <c r="BC92" i="33"/>
  <c r="BC90" i="33"/>
  <c r="BC88" i="33"/>
  <c r="BC85" i="33"/>
  <c r="BC82" i="33"/>
  <c r="BC78" i="33"/>
  <c r="BC72" i="33"/>
  <c r="BC65" i="33"/>
  <c r="BC61" i="33"/>
  <c r="BC53" i="33"/>
  <c r="BC51" i="33"/>
  <c r="BC49" i="33"/>
  <c r="BC47" i="33"/>
  <c r="BC44" i="33"/>
  <c r="BC41" i="33"/>
  <c r="BC37" i="33"/>
  <c r="BC35" i="33"/>
  <c r="BC32" i="33"/>
  <c r="BC29" i="33"/>
  <c r="BC27" i="33"/>
  <c r="BC25" i="33"/>
  <c r="BC20" i="33"/>
  <c r="BC19" i="33" s="1"/>
  <c r="BC17" i="33"/>
  <c r="BC16" i="33" s="1"/>
  <c r="BC13" i="33"/>
  <c r="BC12" i="33" s="1"/>
  <c r="BC10" i="33"/>
  <c r="BC9" i="33" s="1"/>
  <c r="BC7" i="33"/>
  <c r="BC6" i="33" s="1"/>
  <c r="AI73" i="33"/>
  <c r="AF61" i="33"/>
  <c r="AG61" i="33"/>
  <c r="AF65" i="33"/>
  <c r="AG65" i="33"/>
  <c r="AF126" i="33"/>
  <c r="AG126" i="33"/>
  <c r="AF130" i="33"/>
  <c r="AG130" i="33"/>
  <c r="AH130" i="33"/>
  <c r="AF133" i="33"/>
  <c r="AG133" i="33"/>
  <c r="AH133" i="33"/>
  <c r="AF141" i="33"/>
  <c r="AG141" i="33"/>
  <c r="AH141" i="33"/>
  <c r="AF144" i="33"/>
  <c r="AF143" i="33" s="1"/>
  <c r="AG144" i="33"/>
  <c r="AG143" i="33" s="1"/>
  <c r="AH144" i="33"/>
  <c r="AH143" i="33" s="1"/>
  <c r="AF149" i="33"/>
  <c r="AF148" i="33" s="1"/>
  <c r="AG149" i="33"/>
  <c r="AG148" i="33" s="1"/>
  <c r="AF153" i="33"/>
  <c r="AF152" i="33" s="1"/>
  <c r="AG153" i="33"/>
  <c r="AG152" i="33" s="1"/>
  <c r="AF156" i="33"/>
  <c r="AF155" i="33" s="1"/>
  <c r="AG156" i="33"/>
  <c r="AG155" i="33" s="1"/>
  <c r="AF161" i="33"/>
  <c r="AF160" i="33" s="1"/>
  <c r="AG161" i="33"/>
  <c r="AG160" i="33" s="1"/>
  <c r="AH161" i="33"/>
  <c r="AH160" i="33" s="1"/>
  <c r="AF167" i="33"/>
  <c r="AF166" i="33" s="1"/>
  <c r="AG167" i="33"/>
  <c r="AG166" i="33" s="1"/>
  <c r="AF170" i="33"/>
  <c r="AF169" i="33" s="1"/>
  <c r="AG170" i="33"/>
  <c r="AG169" i="33" s="1"/>
  <c r="AF173" i="33"/>
  <c r="AF172" i="33" s="1"/>
  <c r="AG173" i="33"/>
  <c r="AG172" i="33" s="1"/>
  <c r="AF177" i="33"/>
  <c r="AF176" i="33" s="1"/>
  <c r="AG177" i="33"/>
  <c r="AG176" i="33" s="1"/>
  <c r="AF180" i="33"/>
  <c r="AF179" i="33" s="1"/>
  <c r="AG180" i="33"/>
  <c r="AG179" i="33" s="1"/>
  <c r="AF183" i="33"/>
  <c r="AF182" i="33" s="1"/>
  <c r="AG183" i="33"/>
  <c r="AG182" i="33" s="1"/>
  <c r="AF186" i="33"/>
  <c r="AF185" i="33" s="1"/>
  <c r="AG186" i="33"/>
  <c r="AG185" i="33" s="1"/>
  <c r="AF190" i="33"/>
  <c r="AF189" i="33" s="1"/>
  <c r="AF188" i="33" s="1"/>
  <c r="AG190" i="33"/>
  <c r="AG189" i="33" s="1"/>
  <c r="AG188" i="33" s="1"/>
  <c r="AF196" i="33"/>
  <c r="AF195" i="33" s="1"/>
  <c r="AF194" i="33" s="1"/>
  <c r="AG196" i="33"/>
  <c r="AG195" i="33" s="1"/>
  <c r="AG194" i="33" s="1"/>
  <c r="AF200" i="33"/>
  <c r="AG200" i="33"/>
  <c r="AH200" i="33"/>
  <c r="AF202" i="33"/>
  <c r="AG202" i="33"/>
  <c r="AH202" i="33"/>
  <c r="AI204" i="33"/>
  <c r="AI203" i="33"/>
  <c r="AI201" i="33"/>
  <c r="AI197" i="33"/>
  <c r="AI193" i="33"/>
  <c r="AI192" i="33"/>
  <c r="AI191" i="33"/>
  <c r="AI187" i="33"/>
  <c r="AI184" i="33"/>
  <c r="AI181" i="33"/>
  <c r="AI178" i="33"/>
  <c r="AI174" i="33"/>
  <c r="AI171" i="33"/>
  <c r="AI168" i="33"/>
  <c r="AI165" i="33"/>
  <c r="AI164" i="33"/>
  <c r="AI163" i="33"/>
  <c r="AI162" i="33"/>
  <c r="AI157" i="33"/>
  <c r="AI154" i="33"/>
  <c r="AI151" i="33"/>
  <c r="AI150" i="33"/>
  <c r="AI147" i="33"/>
  <c r="AI146" i="33"/>
  <c r="AI145" i="33"/>
  <c r="AI142" i="33"/>
  <c r="AI140" i="33"/>
  <c r="AI139" i="33"/>
  <c r="AI138" i="33"/>
  <c r="AI137" i="33"/>
  <c r="AI136" i="33"/>
  <c r="AI135" i="33"/>
  <c r="AI134" i="33"/>
  <c r="AI131" i="33"/>
  <c r="AI129" i="33"/>
  <c r="AI128" i="33"/>
  <c r="AI127" i="33"/>
  <c r="AD121" i="33"/>
  <c r="AD120" i="33" s="1"/>
  <c r="AE121" i="33"/>
  <c r="AE120" i="33" s="1"/>
  <c r="AF121" i="33"/>
  <c r="AF120" i="33" s="1"/>
  <c r="AG121" i="33"/>
  <c r="AG120" i="33" s="1"/>
  <c r="AH121" i="33"/>
  <c r="AH120" i="33" s="1"/>
  <c r="AI122" i="33"/>
  <c r="AF118" i="33"/>
  <c r="AG118" i="33"/>
  <c r="AH118" i="33"/>
  <c r="AI119" i="33"/>
  <c r="AI117" i="33"/>
  <c r="AF116" i="33"/>
  <c r="AG116" i="33"/>
  <c r="AH116" i="33"/>
  <c r="AF114" i="33"/>
  <c r="AG114" i="33"/>
  <c r="AH114" i="33"/>
  <c r="AI115" i="33"/>
  <c r="AI114" i="33" s="1"/>
  <c r="AI111" i="33"/>
  <c r="AI107" i="33"/>
  <c r="AI106" i="33"/>
  <c r="AI105" i="33"/>
  <c r="AI101" i="33"/>
  <c r="AI99" i="33"/>
  <c r="AI97" i="33"/>
  <c r="AI95" i="33"/>
  <c r="AI93" i="33"/>
  <c r="AI91" i="33"/>
  <c r="AI89" i="33"/>
  <c r="AI87" i="33"/>
  <c r="AI86" i="33"/>
  <c r="AI84" i="33"/>
  <c r="AI83" i="33"/>
  <c r="AI79" i="33"/>
  <c r="AI77" i="33"/>
  <c r="AI75" i="33"/>
  <c r="AI74" i="33"/>
  <c r="AI69" i="33"/>
  <c r="AI68" i="33"/>
  <c r="AI67" i="33"/>
  <c r="AI66" i="33"/>
  <c r="AI64" i="33"/>
  <c r="AI63" i="33"/>
  <c r="AI62" i="33"/>
  <c r="AI57" i="33"/>
  <c r="AI56" i="33"/>
  <c r="AI55" i="33"/>
  <c r="AI54" i="33"/>
  <c r="AI52" i="33"/>
  <c r="AI50" i="33"/>
  <c r="AI48" i="33"/>
  <c r="AI45" i="33"/>
  <c r="AI43" i="33"/>
  <c r="AI42" i="33"/>
  <c r="AI38" i="33"/>
  <c r="AI36" i="33"/>
  <c r="AI33" i="33"/>
  <c r="AI31" i="33"/>
  <c r="AI30" i="33"/>
  <c r="AI28" i="33"/>
  <c r="AI26" i="33"/>
  <c r="AI21" i="33"/>
  <c r="AI18" i="33"/>
  <c r="AI15" i="33"/>
  <c r="AI14" i="33"/>
  <c r="AI11" i="33"/>
  <c r="AF78" i="33"/>
  <c r="AG78" i="33"/>
  <c r="AH78" i="33"/>
  <c r="AE78" i="33"/>
  <c r="AF72" i="33"/>
  <c r="AG72" i="33"/>
  <c r="AH72" i="33"/>
  <c r="Y76" i="33"/>
  <c r="Z76" i="33"/>
  <c r="AA76" i="33"/>
  <c r="AB76" i="33"/>
  <c r="AC76" i="33"/>
  <c r="AD76" i="33"/>
  <c r="AE76" i="33"/>
  <c r="AF76" i="33"/>
  <c r="AG76" i="33"/>
  <c r="AH76" i="33"/>
  <c r="X76" i="33"/>
  <c r="K208" i="33"/>
  <c r="K210" i="33" s="1"/>
  <c r="D60" i="35" l="1"/>
  <c r="D59" i="35" s="1"/>
  <c r="E124" i="35"/>
  <c r="E123" i="35" s="1"/>
  <c r="D124" i="35"/>
  <c r="D123" i="35" s="1"/>
  <c r="D39" i="35"/>
  <c r="AA46" i="34"/>
  <c r="N23" i="34"/>
  <c r="I5" i="34"/>
  <c r="V39" i="34"/>
  <c r="E46" i="34"/>
  <c r="R108" i="34"/>
  <c r="AA71" i="34"/>
  <c r="AA70" i="34" s="1"/>
  <c r="E23" i="35"/>
  <c r="F12" i="35"/>
  <c r="F5" i="35" s="1"/>
  <c r="E58" i="35"/>
  <c r="F60" i="35"/>
  <c r="F59" i="35" s="1"/>
  <c r="F113" i="35"/>
  <c r="D158" i="35"/>
  <c r="D4" i="35"/>
  <c r="C39" i="35"/>
  <c r="F133" i="35"/>
  <c r="F132" i="35" s="1"/>
  <c r="F124" i="35" s="1"/>
  <c r="F123" i="35" s="1"/>
  <c r="F23" i="35"/>
  <c r="B124" i="35"/>
  <c r="B123" i="35" s="1"/>
  <c r="B158" i="35"/>
  <c r="F81" i="35"/>
  <c r="F80" i="35" s="1"/>
  <c r="E39" i="35"/>
  <c r="C58" i="35"/>
  <c r="C4" i="35"/>
  <c r="B4" i="35"/>
  <c r="F39" i="35"/>
  <c r="C158" i="35"/>
  <c r="D58" i="35"/>
  <c r="F71" i="35"/>
  <c r="F70" i="35" s="1"/>
  <c r="E158" i="35"/>
  <c r="B81" i="35"/>
  <c r="B80" i="35" s="1"/>
  <c r="B58" i="35" s="1"/>
  <c r="F158" i="35"/>
  <c r="F108" i="35"/>
  <c r="AA61" i="34"/>
  <c r="AA60" i="34" s="1"/>
  <c r="N113" i="34"/>
  <c r="N108" i="34" s="1"/>
  <c r="X39" i="34"/>
  <c r="M60" i="34"/>
  <c r="M59" i="34" s="1"/>
  <c r="M58" i="34" s="1"/>
  <c r="H108" i="34"/>
  <c r="J23" i="34"/>
  <c r="R81" i="34"/>
  <c r="R80" i="34" s="1"/>
  <c r="L39" i="34"/>
  <c r="AA40" i="34"/>
  <c r="AA39" i="34" s="1"/>
  <c r="N124" i="34"/>
  <c r="N123" i="34" s="1"/>
  <c r="Y23" i="34"/>
  <c r="X23" i="34"/>
  <c r="R23" i="34"/>
  <c r="W158" i="34"/>
  <c r="B81" i="34"/>
  <c r="B80" i="34" s="1"/>
  <c r="B58" i="34" s="1"/>
  <c r="B23" i="34"/>
  <c r="V23" i="34"/>
  <c r="V4" i="34" s="1"/>
  <c r="V58" i="34"/>
  <c r="V158" i="34"/>
  <c r="V124" i="34"/>
  <c r="V123" i="34" s="1"/>
  <c r="Z23" i="34"/>
  <c r="E23" i="34"/>
  <c r="O39" i="34"/>
  <c r="H39" i="34"/>
  <c r="F23" i="34"/>
  <c r="X124" i="34"/>
  <c r="X123" i="34" s="1"/>
  <c r="W39" i="34"/>
  <c r="W124" i="34"/>
  <c r="W123" i="34" s="1"/>
  <c r="X58" i="34"/>
  <c r="I158" i="34"/>
  <c r="M158" i="34"/>
  <c r="W23" i="34"/>
  <c r="U39" i="34"/>
  <c r="X158" i="34"/>
  <c r="T39" i="34"/>
  <c r="F158" i="34"/>
  <c r="P39" i="34"/>
  <c r="Y39" i="34"/>
  <c r="S39" i="34"/>
  <c r="C39" i="34"/>
  <c r="AA34" i="34"/>
  <c r="K124" i="34"/>
  <c r="K123" i="34" s="1"/>
  <c r="U124" i="34"/>
  <c r="U123" i="34" s="1"/>
  <c r="G23" i="34"/>
  <c r="B158" i="34"/>
  <c r="T23" i="34"/>
  <c r="R124" i="34"/>
  <c r="R123" i="34" s="1"/>
  <c r="O158" i="34"/>
  <c r="K158" i="34"/>
  <c r="M23" i="34"/>
  <c r="W58" i="34"/>
  <c r="U23" i="34"/>
  <c r="L124" i="34"/>
  <c r="L123" i="34" s="1"/>
  <c r="Z39" i="34"/>
  <c r="F39" i="34"/>
  <c r="S23" i="34"/>
  <c r="Q124" i="34"/>
  <c r="Q123" i="34" s="1"/>
  <c r="C158" i="34"/>
  <c r="AA185" i="34"/>
  <c r="D39" i="34"/>
  <c r="Q23" i="34"/>
  <c r="H158" i="34"/>
  <c r="F58" i="34"/>
  <c r="G39" i="34"/>
  <c r="S158" i="34"/>
  <c r="B124" i="34"/>
  <c r="B123" i="34" s="1"/>
  <c r="N158" i="34"/>
  <c r="L158" i="34"/>
  <c r="G158" i="34"/>
  <c r="Z124" i="34"/>
  <c r="Z123" i="34" s="1"/>
  <c r="F124" i="34"/>
  <c r="F123" i="34" s="1"/>
  <c r="P158" i="34"/>
  <c r="U58" i="34"/>
  <c r="S124" i="34"/>
  <c r="S123" i="34" s="1"/>
  <c r="Q58" i="34"/>
  <c r="Y58" i="34"/>
  <c r="T158" i="34"/>
  <c r="J158" i="34"/>
  <c r="C23" i="34"/>
  <c r="Y158" i="34"/>
  <c r="U158" i="34"/>
  <c r="Z158" i="34"/>
  <c r="Q158" i="34"/>
  <c r="O124" i="34"/>
  <c r="O123" i="34" s="1"/>
  <c r="N39" i="34"/>
  <c r="H23" i="34"/>
  <c r="K39" i="34"/>
  <c r="E158" i="34"/>
  <c r="I124" i="34"/>
  <c r="I123" i="34" s="1"/>
  <c r="R158" i="34"/>
  <c r="P23" i="34"/>
  <c r="J124" i="34"/>
  <c r="J123" i="34" s="1"/>
  <c r="D23" i="34"/>
  <c r="N58" i="34"/>
  <c r="E58" i="34"/>
  <c r="I58" i="34"/>
  <c r="I23" i="34"/>
  <c r="D158" i="34"/>
  <c r="Z58" i="34"/>
  <c r="T124" i="34"/>
  <c r="T123" i="34" s="1"/>
  <c r="D124" i="34"/>
  <c r="D123" i="34" s="1"/>
  <c r="G124" i="34"/>
  <c r="G123" i="34" s="1"/>
  <c r="Q39" i="34"/>
  <c r="P124" i="34"/>
  <c r="P123" i="34" s="1"/>
  <c r="C124" i="34"/>
  <c r="C123" i="34" s="1"/>
  <c r="M39" i="34"/>
  <c r="Y124" i="34"/>
  <c r="Y123" i="34" s="1"/>
  <c r="E124" i="34"/>
  <c r="E123" i="34" s="1"/>
  <c r="D58" i="34"/>
  <c r="R39" i="34"/>
  <c r="R4" i="34" s="1"/>
  <c r="B39" i="34"/>
  <c r="J58" i="34"/>
  <c r="L23" i="34"/>
  <c r="O23" i="34"/>
  <c r="M124" i="34"/>
  <c r="M123" i="34" s="1"/>
  <c r="G58" i="34"/>
  <c r="H124" i="34"/>
  <c r="H123" i="34" s="1"/>
  <c r="E39" i="34"/>
  <c r="J39" i="34"/>
  <c r="K23" i="34"/>
  <c r="H58" i="34"/>
  <c r="S58" i="34"/>
  <c r="C58" i="34"/>
  <c r="T58" i="34"/>
  <c r="K58" i="34"/>
  <c r="L58" i="34"/>
  <c r="I39" i="34"/>
  <c r="O58" i="34"/>
  <c r="P58" i="34"/>
  <c r="AA120" i="34"/>
  <c r="AA189" i="34"/>
  <c r="AA124" i="34"/>
  <c r="AA113" i="34"/>
  <c r="AA182" i="34"/>
  <c r="AA102" i="34"/>
  <c r="AA16" i="34"/>
  <c r="AA5" i="34" s="1"/>
  <c r="AA81" i="34"/>
  <c r="AA160" i="34"/>
  <c r="BK38" i="33"/>
  <c r="BK22" i="33"/>
  <c r="AZ72" i="33"/>
  <c r="AV71" i="33"/>
  <c r="AV70" i="33" s="1"/>
  <c r="BK48" i="33"/>
  <c r="BK66" i="33"/>
  <c r="BK52" i="33"/>
  <c r="BK56" i="33"/>
  <c r="BK191" i="33"/>
  <c r="BK73" i="33"/>
  <c r="BK83" i="33"/>
  <c r="BK93" i="33"/>
  <c r="BK101" i="33"/>
  <c r="BK136" i="33"/>
  <c r="BK145" i="33"/>
  <c r="BK147" i="33"/>
  <c r="BK162" i="33"/>
  <c r="BK168" i="33"/>
  <c r="BK181" i="33"/>
  <c r="BK192" i="33"/>
  <c r="BK197" i="33"/>
  <c r="BL22" i="33"/>
  <c r="BK33" i="33"/>
  <c r="BK57" i="33"/>
  <c r="AV34" i="33"/>
  <c r="AV60" i="33"/>
  <c r="AV59" i="33" s="1"/>
  <c r="BK11" i="33"/>
  <c r="BK21" i="33"/>
  <c r="BB40" i="33"/>
  <c r="BH132" i="33"/>
  <c r="BK75" i="33"/>
  <c r="BK87" i="33"/>
  <c r="BK89" i="33"/>
  <c r="BK97" i="33"/>
  <c r="BK106" i="33"/>
  <c r="BK111" i="33"/>
  <c r="BK26" i="33"/>
  <c r="BK31" i="33"/>
  <c r="BK43" i="33"/>
  <c r="BK55" i="33"/>
  <c r="BK69" i="33"/>
  <c r="AG125" i="33"/>
  <c r="BK140" i="33"/>
  <c r="AZ41" i="33"/>
  <c r="AZ40" i="33" s="1"/>
  <c r="BK14" i="33"/>
  <c r="BK74" i="33"/>
  <c r="BK84" i="33"/>
  <c r="BK86" i="33"/>
  <c r="BK95" i="33"/>
  <c r="BK105" i="33"/>
  <c r="BK128" i="33"/>
  <c r="BK131" i="33"/>
  <c r="BK137" i="33"/>
  <c r="BK150" i="33"/>
  <c r="BK163" i="33"/>
  <c r="BK171" i="33"/>
  <c r="BK184" i="33"/>
  <c r="BK18" i="33"/>
  <c r="BK30" i="33"/>
  <c r="BK36" i="33"/>
  <c r="BK45" i="33"/>
  <c r="BK50" i="33"/>
  <c r="BK54" i="33"/>
  <c r="AH199" i="33"/>
  <c r="AH198" i="33" s="1"/>
  <c r="BC199" i="33"/>
  <c r="BC198" i="33" s="1"/>
  <c r="AZ61" i="33"/>
  <c r="AZ60" i="33" s="1"/>
  <c r="AZ59" i="33" s="1"/>
  <c r="BK193" i="33"/>
  <c r="BK201" i="33"/>
  <c r="BK62" i="33"/>
  <c r="BK64" i="33"/>
  <c r="BK68" i="33"/>
  <c r="BK114" i="33"/>
  <c r="BG199" i="33"/>
  <c r="BG198" i="33" s="1"/>
  <c r="BH60" i="33"/>
  <c r="BH59" i="33" s="1"/>
  <c r="BH125" i="33"/>
  <c r="BD125" i="33"/>
  <c r="BG60" i="33"/>
  <c r="BG59" i="33" s="1"/>
  <c r="BG125" i="33"/>
  <c r="BK42" i="33"/>
  <c r="BG81" i="33"/>
  <c r="BG80" i="33" s="1"/>
  <c r="AH71" i="33"/>
  <c r="AH70" i="33" s="1"/>
  <c r="BK77" i="33"/>
  <c r="BK91" i="33"/>
  <c r="BK99" i="33"/>
  <c r="BK107" i="33"/>
  <c r="BK115" i="33"/>
  <c r="BK129" i="33"/>
  <c r="BK134" i="33"/>
  <c r="BK138" i="33"/>
  <c r="BK151" i="33"/>
  <c r="BK154" i="33"/>
  <c r="BK164" i="33"/>
  <c r="BK174" i="33"/>
  <c r="BK187" i="33"/>
  <c r="BK203" i="33"/>
  <c r="BD71" i="33"/>
  <c r="BD70" i="33" s="1"/>
  <c r="BF71" i="33"/>
  <c r="BF70" i="33" s="1"/>
  <c r="AV113" i="33"/>
  <c r="AV108" i="33" s="1"/>
  <c r="AV125" i="33"/>
  <c r="BE81" i="33"/>
  <c r="BE80" i="33" s="1"/>
  <c r="BH24" i="33"/>
  <c r="BH46" i="33"/>
  <c r="BH71" i="33"/>
  <c r="BH70" i="33" s="1"/>
  <c r="BC81" i="33"/>
  <c r="BC80" i="33" s="1"/>
  <c r="BD60" i="33"/>
  <c r="BD59" i="33" s="1"/>
  <c r="AV40" i="33"/>
  <c r="AV81" i="33"/>
  <c r="AV80" i="33" s="1"/>
  <c r="BB34" i="33"/>
  <c r="AF125" i="33"/>
  <c r="AF60" i="33"/>
  <c r="AF59" i="33" s="1"/>
  <c r="BF125" i="33"/>
  <c r="BK15" i="33"/>
  <c r="BK28" i="33"/>
  <c r="AV132" i="33"/>
  <c r="AZ125" i="33"/>
  <c r="BH199" i="33"/>
  <c r="BH198" i="33" s="1"/>
  <c r="AZ34" i="33"/>
  <c r="AZ133" i="33"/>
  <c r="AZ132" i="33" s="1"/>
  <c r="BK135" i="33"/>
  <c r="BK139" i="33"/>
  <c r="BK142" i="33"/>
  <c r="BK146" i="33"/>
  <c r="BK157" i="33"/>
  <c r="BK165" i="33"/>
  <c r="BK178" i="33"/>
  <c r="BK204" i="33"/>
  <c r="BJ76" i="33"/>
  <c r="AZ24" i="33"/>
  <c r="AI76" i="33"/>
  <c r="AI116" i="33"/>
  <c r="BK116" i="33" s="1"/>
  <c r="BK117" i="33"/>
  <c r="AH132" i="33"/>
  <c r="BB24" i="33"/>
  <c r="BH159" i="33"/>
  <c r="AZ46" i="33"/>
  <c r="BK127" i="33"/>
  <c r="BK67" i="33"/>
  <c r="AG71" i="33"/>
  <c r="AG70" i="33" s="1"/>
  <c r="BK63" i="33"/>
  <c r="AI118" i="33"/>
  <c r="BK118" i="33" s="1"/>
  <c r="BK119" i="33"/>
  <c r="BK122" i="33"/>
  <c r="AF199" i="33"/>
  <c r="AF198" i="33" s="1"/>
  <c r="AG132" i="33"/>
  <c r="BB60" i="33"/>
  <c r="BB59" i="33" s="1"/>
  <c r="BB132" i="33"/>
  <c r="BB199" i="33"/>
  <c r="BB198" i="33" s="1"/>
  <c r="BD34" i="33"/>
  <c r="BF60" i="33"/>
  <c r="BF59" i="33" s="1"/>
  <c r="BF199" i="33"/>
  <c r="BF198" i="33" s="1"/>
  <c r="BG132" i="33"/>
  <c r="BH81" i="33"/>
  <c r="BH80" i="33" s="1"/>
  <c r="AZ113" i="33"/>
  <c r="AZ108" i="33" s="1"/>
  <c r="AZ175" i="33"/>
  <c r="BB125" i="33"/>
  <c r="BE34" i="33"/>
  <c r="BG24" i="33"/>
  <c r="BG46" i="33"/>
  <c r="BH34" i="33"/>
  <c r="AV46" i="33"/>
  <c r="BB46" i="33"/>
  <c r="BB81" i="33"/>
  <c r="BB80" i="33" s="1"/>
  <c r="BH5" i="33"/>
  <c r="BH113" i="33"/>
  <c r="BH108" i="33" s="1"/>
  <c r="AV159" i="33"/>
  <c r="AF71" i="33"/>
  <c r="AF70" i="33" s="1"/>
  <c r="AG199" i="33"/>
  <c r="AG198" i="33" s="1"/>
  <c r="AF132" i="33"/>
  <c r="AG60" i="33"/>
  <c r="AG59" i="33" s="1"/>
  <c r="BC24" i="33"/>
  <c r="BC34" i="33"/>
  <c r="BC46" i="33"/>
  <c r="BC60" i="33"/>
  <c r="BC59" i="33" s="1"/>
  <c r="BC125" i="33"/>
  <c r="BF113" i="33"/>
  <c r="BF108" i="33" s="1"/>
  <c r="BG34" i="33"/>
  <c r="BG71" i="33"/>
  <c r="BG70" i="33" s="1"/>
  <c r="BH40" i="33"/>
  <c r="AV24" i="33"/>
  <c r="AV199" i="33"/>
  <c r="AV198" i="33" s="1"/>
  <c r="AZ199" i="33"/>
  <c r="AZ198" i="33" s="1"/>
  <c r="AZ81" i="33"/>
  <c r="AZ80" i="33" s="1"/>
  <c r="AZ5" i="33"/>
  <c r="AZ159" i="33"/>
  <c r="AV175" i="33"/>
  <c r="AV5" i="33"/>
  <c r="BE71" i="33"/>
  <c r="BE70" i="33" s="1"/>
  <c r="BJ113" i="33"/>
  <c r="BH175" i="33"/>
  <c r="BD24" i="33"/>
  <c r="BG5" i="33"/>
  <c r="BG175" i="33"/>
  <c r="BC132" i="33"/>
  <c r="BF81" i="33"/>
  <c r="BF80" i="33" s="1"/>
  <c r="BG113" i="33"/>
  <c r="BG108" i="33" s="1"/>
  <c r="BC71" i="33"/>
  <c r="BC70" i="33" s="1"/>
  <c r="BD40" i="33"/>
  <c r="BD132" i="33"/>
  <c r="BE60" i="33"/>
  <c r="BE59" i="33" s="1"/>
  <c r="BE113" i="33"/>
  <c r="BE108" i="33" s="1"/>
  <c r="BE125" i="33"/>
  <c r="BE199" i="33"/>
  <c r="BE198" i="33" s="1"/>
  <c r="BF40" i="33"/>
  <c r="BG40" i="33"/>
  <c r="BG159" i="33"/>
  <c r="BE5" i="33"/>
  <c r="BF5" i="33"/>
  <c r="AH113" i="33"/>
  <c r="BD46" i="33"/>
  <c r="BD81" i="33"/>
  <c r="BD80" i="33" s="1"/>
  <c r="BE40" i="33"/>
  <c r="BF34" i="33"/>
  <c r="BF159" i="33"/>
  <c r="BE159" i="33"/>
  <c r="BC40" i="33"/>
  <c r="BD159" i="33"/>
  <c r="BD175" i="33"/>
  <c r="BD199" i="33"/>
  <c r="BD198" i="33" s="1"/>
  <c r="BE24" i="33"/>
  <c r="BE46" i="33"/>
  <c r="BE132" i="33"/>
  <c r="BF24" i="33"/>
  <c r="BF46" i="33"/>
  <c r="BF175" i="33"/>
  <c r="BF132" i="33"/>
  <c r="BD113" i="33"/>
  <c r="BD108" i="33" s="1"/>
  <c r="BE175" i="33"/>
  <c r="BD5" i="33"/>
  <c r="AF113" i="33"/>
  <c r="BC159" i="33"/>
  <c r="BC5" i="33"/>
  <c r="BC113" i="33"/>
  <c r="BC108" i="33" s="1"/>
  <c r="BB5" i="33"/>
  <c r="BB175" i="33"/>
  <c r="AG159" i="33"/>
  <c r="BB71" i="33"/>
  <c r="BB70" i="33" s="1"/>
  <c r="BB113" i="33"/>
  <c r="BB108" i="33" s="1"/>
  <c r="BB159" i="33"/>
  <c r="BC175" i="33"/>
  <c r="AG175" i="33"/>
  <c r="AG113" i="33"/>
  <c r="AF175" i="33"/>
  <c r="AF159" i="33"/>
  <c r="W164" i="33"/>
  <c r="BL164" i="33" s="1"/>
  <c r="W163" i="33"/>
  <c r="BL163" i="33" s="1"/>
  <c r="E53" i="33"/>
  <c r="W119" i="33"/>
  <c r="BL119" i="33" s="1"/>
  <c r="W117" i="33"/>
  <c r="BL117" i="33" s="1"/>
  <c r="W115" i="33"/>
  <c r="BL115" i="33" s="1"/>
  <c r="W112" i="33"/>
  <c r="W111" i="33"/>
  <c r="BL111" i="33" s="1"/>
  <c r="W107" i="33"/>
  <c r="BL107" i="33" s="1"/>
  <c r="W106" i="33"/>
  <c r="BL106" i="33" s="1"/>
  <c r="W105" i="33"/>
  <c r="BL105" i="33" s="1"/>
  <c r="W101" i="33"/>
  <c r="BL101" i="33" s="1"/>
  <c r="W99" i="33"/>
  <c r="BL99" i="33" s="1"/>
  <c r="W97" i="33"/>
  <c r="BL97" i="33" s="1"/>
  <c r="W95" i="33"/>
  <c r="BL95" i="33" s="1"/>
  <c r="W93" i="33"/>
  <c r="BL93" i="33" s="1"/>
  <c r="W91" i="33"/>
  <c r="BL91" i="33" s="1"/>
  <c r="W89" i="33"/>
  <c r="BL89" i="33" s="1"/>
  <c r="W87" i="33"/>
  <c r="BL87" i="33" s="1"/>
  <c r="W86" i="33"/>
  <c r="BL86" i="33" s="1"/>
  <c r="W84" i="33"/>
  <c r="BL84" i="33" s="1"/>
  <c r="W83" i="33"/>
  <c r="BL83" i="33" s="1"/>
  <c r="W79" i="33"/>
  <c r="W77" i="33"/>
  <c r="BL77" i="33" s="1"/>
  <c r="W75" i="33"/>
  <c r="BL75" i="33" s="1"/>
  <c r="W74" i="33"/>
  <c r="BL74" i="33" s="1"/>
  <c r="W73" i="33"/>
  <c r="BL73" i="33" s="1"/>
  <c r="W69" i="33"/>
  <c r="BL69" i="33" s="1"/>
  <c r="W68" i="33"/>
  <c r="BL68" i="33" s="1"/>
  <c r="W67" i="33"/>
  <c r="BL67" i="33" s="1"/>
  <c r="W66" i="33"/>
  <c r="BL66" i="33" s="1"/>
  <c r="W64" i="33"/>
  <c r="BL64" i="33" s="1"/>
  <c r="W63" i="33"/>
  <c r="BL63" i="33" s="1"/>
  <c r="W62" i="33"/>
  <c r="BL62" i="33" s="1"/>
  <c r="W57" i="33"/>
  <c r="BL57" i="33" s="1"/>
  <c r="W56" i="33"/>
  <c r="BL56" i="33" s="1"/>
  <c r="W55" i="33"/>
  <c r="BL55" i="33" s="1"/>
  <c r="W54" i="33"/>
  <c r="BL54" i="33" s="1"/>
  <c r="W52" i="33"/>
  <c r="BL52" i="33" s="1"/>
  <c r="W50" i="33"/>
  <c r="BL50" i="33" s="1"/>
  <c r="W48" i="33"/>
  <c r="BL48" i="33" s="1"/>
  <c r="W45" i="33"/>
  <c r="BL45" i="33" s="1"/>
  <c r="W43" i="33"/>
  <c r="BL43" i="33" s="1"/>
  <c r="W42" i="33"/>
  <c r="BL42" i="33" s="1"/>
  <c r="W38" i="33"/>
  <c r="BL38" i="33" s="1"/>
  <c r="W36" i="33"/>
  <c r="BL36" i="33" s="1"/>
  <c r="W33" i="33"/>
  <c r="BL33" i="33" s="1"/>
  <c r="W30" i="33"/>
  <c r="BL30" i="33" s="1"/>
  <c r="W28" i="33"/>
  <c r="BL28" i="33" s="1"/>
  <c r="W26" i="33"/>
  <c r="BL26" i="33" s="1"/>
  <c r="W21" i="33"/>
  <c r="BL21" i="33" s="1"/>
  <c r="W18" i="33"/>
  <c r="BL18" i="33" s="1"/>
  <c r="W11" i="33"/>
  <c r="BL11" i="33" s="1"/>
  <c r="W15" i="33"/>
  <c r="BL15" i="33" s="1"/>
  <c r="W14" i="33"/>
  <c r="BL14" i="33" s="1"/>
  <c r="AK118" i="33"/>
  <c r="AL118" i="33"/>
  <c r="AM118" i="33"/>
  <c r="AN118" i="33"/>
  <c r="AO118" i="33"/>
  <c r="AP118" i="33"/>
  <c r="AQ118" i="33"/>
  <c r="AR118" i="33"/>
  <c r="AS118" i="33"/>
  <c r="AT118" i="33"/>
  <c r="AU118" i="33"/>
  <c r="AW118" i="33"/>
  <c r="AX118" i="33"/>
  <c r="AY118" i="33"/>
  <c r="BI118" i="33"/>
  <c r="AJ118" i="33"/>
  <c r="Y118" i="33"/>
  <c r="Z118" i="33"/>
  <c r="AA118" i="33"/>
  <c r="AB118" i="33"/>
  <c r="AC118" i="33"/>
  <c r="AD118" i="33"/>
  <c r="AE118" i="33"/>
  <c r="X118" i="33"/>
  <c r="C118" i="33"/>
  <c r="D118" i="33"/>
  <c r="E118" i="33"/>
  <c r="F118" i="33"/>
  <c r="G118" i="33"/>
  <c r="H118" i="33"/>
  <c r="I118" i="33"/>
  <c r="J118" i="33"/>
  <c r="K118" i="33"/>
  <c r="L118" i="33"/>
  <c r="M118" i="33"/>
  <c r="N118" i="33"/>
  <c r="O118" i="33"/>
  <c r="P118" i="33"/>
  <c r="Q118" i="33"/>
  <c r="R118" i="33"/>
  <c r="S118" i="33"/>
  <c r="T118" i="33"/>
  <c r="U118" i="33"/>
  <c r="V118" i="33"/>
  <c r="B118" i="33"/>
  <c r="AK116" i="33"/>
  <c r="AL116" i="33"/>
  <c r="AM116" i="33"/>
  <c r="AN116" i="33"/>
  <c r="AO116" i="33"/>
  <c r="AP116" i="33"/>
  <c r="AQ116" i="33"/>
  <c r="AR116" i="33"/>
  <c r="AS116" i="33"/>
  <c r="AT116" i="33"/>
  <c r="AU116" i="33"/>
  <c r="AW116" i="33"/>
  <c r="AX116" i="33"/>
  <c r="AY116" i="33"/>
  <c r="BA116" i="33"/>
  <c r="BI116" i="33"/>
  <c r="AJ116" i="33"/>
  <c r="Y116" i="33"/>
  <c r="Z116" i="33"/>
  <c r="AA116" i="33"/>
  <c r="AB116" i="33"/>
  <c r="AC116" i="33"/>
  <c r="AD116" i="33"/>
  <c r="AE116" i="33"/>
  <c r="X116" i="33"/>
  <c r="C116" i="33"/>
  <c r="D116" i="33"/>
  <c r="E116" i="33"/>
  <c r="F116" i="33"/>
  <c r="G116" i="33"/>
  <c r="H116" i="33"/>
  <c r="I116" i="33"/>
  <c r="J116" i="33"/>
  <c r="K116" i="33"/>
  <c r="L116" i="33"/>
  <c r="M116" i="33"/>
  <c r="N116" i="33"/>
  <c r="O116" i="33"/>
  <c r="P116" i="33"/>
  <c r="Q116" i="33"/>
  <c r="R116" i="33"/>
  <c r="S116" i="33"/>
  <c r="T116" i="33"/>
  <c r="U116" i="33"/>
  <c r="V116" i="33"/>
  <c r="AK114" i="33"/>
  <c r="AL114" i="33"/>
  <c r="AM114" i="33"/>
  <c r="AN114" i="33"/>
  <c r="AO114" i="33"/>
  <c r="AP114" i="33"/>
  <c r="AQ114" i="33"/>
  <c r="AR114" i="33"/>
  <c r="AS114" i="33"/>
  <c r="AT114" i="33"/>
  <c r="AU114" i="33"/>
  <c r="AW114" i="33"/>
  <c r="AX114" i="33"/>
  <c r="AY114" i="33"/>
  <c r="BA114" i="33"/>
  <c r="AJ114" i="33"/>
  <c r="Y114" i="33"/>
  <c r="Z114" i="33"/>
  <c r="AA114" i="33"/>
  <c r="AB114" i="33"/>
  <c r="AC114" i="33"/>
  <c r="AD114" i="33"/>
  <c r="AE114" i="33"/>
  <c r="X114" i="33"/>
  <c r="O114" i="33"/>
  <c r="P114" i="33"/>
  <c r="Q114" i="33"/>
  <c r="R114" i="33"/>
  <c r="S114" i="33"/>
  <c r="T114" i="33"/>
  <c r="U114" i="33"/>
  <c r="V114" i="33"/>
  <c r="C114" i="33"/>
  <c r="D114" i="33"/>
  <c r="E114" i="33"/>
  <c r="F114" i="33"/>
  <c r="G114" i="33"/>
  <c r="H114" i="33"/>
  <c r="I114" i="33"/>
  <c r="J114" i="33"/>
  <c r="K114" i="33"/>
  <c r="L114" i="33"/>
  <c r="M114" i="33"/>
  <c r="N114" i="33"/>
  <c r="B116" i="33"/>
  <c r="B114" i="33"/>
  <c r="E4" i="35" l="1"/>
  <c r="X4" i="34"/>
  <c r="N4" i="34"/>
  <c r="D205" i="35"/>
  <c r="J4" i="34"/>
  <c r="J205" i="34" s="1"/>
  <c r="R58" i="34"/>
  <c r="C205" i="35"/>
  <c r="F4" i="35"/>
  <c r="E205" i="35"/>
  <c r="B205" i="35"/>
  <c r="F58" i="35"/>
  <c r="AA59" i="34"/>
  <c r="L4" i="34"/>
  <c r="L205" i="34" s="1"/>
  <c r="Y4" i="34"/>
  <c r="Y205" i="34" s="1"/>
  <c r="T4" i="34"/>
  <c r="T205" i="34" s="1"/>
  <c r="V205" i="34"/>
  <c r="W4" i="34"/>
  <c r="W205" i="34" s="1"/>
  <c r="B4" i="34"/>
  <c r="B205" i="34" s="1"/>
  <c r="Z4" i="34"/>
  <c r="Z205" i="34" s="1"/>
  <c r="E4" i="34"/>
  <c r="E205" i="34" s="1"/>
  <c r="O4" i="34"/>
  <c r="O205" i="34" s="1"/>
  <c r="H4" i="34"/>
  <c r="H205" i="34" s="1"/>
  <c r="U4" i="34"/>
  <c r="U205" i="34" s="1"/>
  <c r="F4" i="34"/>
  <c r="F205" i="34" s="1"/>
  <c r="AA23" i="34"/>
  <c r="AA4" i="34" s="1"/>
  <c r="S4" i="34"/>
  <c r="S205" i="34" s="1"/>
  <c r="X205" i="34"/>
  <c r="P4" i="34"/>
  <c r="P205" i="34" s="1"/>
  <c r="K4" i="34"/>
  <c r="K205" i="34" s="1"/>
  <c r="C4" i="34"/>
  <c r="C205" i="34" s="1"/>
  <c r="G4" i="34"/>
  <c r="G205" i="34" s="1"/>
  <c r="Q4" i="34"/>
  <c r="Q205" i="34" s="1"/>
  <c r="D4" i="34"/>
  <c r="D205" i="34" s="1"/>
  <c r="R205" i="34"/>
  <c r="M4" i="34"/>
  <c r="M205" i="34" s="1"/>
  <c r="N205" i="34"/>
  <c r="I4" i="34"/>
  <c r="I205" i="34" s="1"/>
  <c r="AA80" i="34"/>
  <c r="AA108" i="34"/>
  <c r="AA123" i="34"/>
  <c r="AA175" i="34"/>
  <c r="AA188" i="34"/>
  <c r="AA159" i="34"/>
  <c r="AV39" i="33"/>
  <c r="AZ23" i="33"/>
  <c r="AV23" i="33"/>
  <c r="BB39" i="33"/>
  <c r="BH124" i="33"/>
  <c r="BH123" i="33" s="1"/>
  <c r="BH39" i="33"/>
  <c r="AF58" i="33"/>
  <c r="BG124" i="33"/>
  <c r="BG123" i="33" s="1"/>
  <c r="BC124" i="33"/>
  <c r="BC123" i="33" s="1"/>
  <c r="AG124" i="33"/>
  <c r="AG123" i="33" s="1"/>
  <c r="AZ158" i="33"/>
  <c r="AI113" i="33"/>
  <c r="BK113" i="33" s="1"/>
  <c r="BE124" i="33"/>
  <c r="BE123" i="33" s="1"/>
  <c r="BD39" i="33"/>
  <c r="BD124" i="33"/>
  <c r="BD123" i="33" s="1"/>
  <c r="BD23" i="33"/>
  <c r="BB124" i="33"/>
  <c r="BB123" i="33" s="1"/>
  <c r="BB23" i="33"/>
  <c r="BL76" i="33"/>
  <c r="AZ124" i="33"/>
  <c r="AZ123" i="33" s="1"/>
  <c r="BB158" i="33"/>
  <c r="AV124" i="33"/>
  <c r="AV123" i="33" s="1"/>
  <c r="BH23" i="33"/>
  <c r="BG58" i="33"/>
  <c r="BH58" i="33"/>
  <c r="BF58" i="33"/>
  <c r="BK76" i="33"/>
  <c r="BH158" i="33"/>
  <c r="AG58" i="33"/>
  <c r="BF124" i="33"/>
  <c r="BF123" i="33" s="1"/>
  <c r="W53" i="33"/>
  <c r="BE23" i="33"/>
  <c r="AV158" i="33"/>
  <c r="AZ39" i="33"/>
  <c r="AZ4" i="33" s="1"/>
  <c r="AV58" i="33"/>
  <c r="AF124" i="33"/>
  <c r="AF123" i="33" s="1"/>
  <c r="W116" i="33"/>
  <c r="BL116" i="33" s="1"/>
  <c r="W118" i="33"/>
  <c r="BL118" i="33" s="1"/>
  <c r="BF39" i="33"/>
  <c r="W114" i="33"/>
  <c r="BL114" i="33" s="1"/>
  <c r="BG23" i="33"/>
  <c r="AU113" i="33"/>
  <c r="AM113" i="33"/>
  <c r="BC39" i="33"/>
  <c r="BE39" i="33"/>
  <c r="BF23" i="33"/>
  <c r="BG39" i="33"/>
  <c r="BC23" i="33"/>
  <c r="BE58" i="33"/>
  <c r="BC58" i="33"/>
  <c r="BG158" i="33"/>
  <c r="BE158" i="33"/>
  <c r="BF158" i="33"/>
  <c r="BD58" i="33"/>
  <c r="BC158" i="33"/>
  <c r="BD158" i="33"/>
  <c r="AG158" i="33"/>
  <c r="BB58" i="33"/>
  <c r="AF158" i="33"/>
  <c r="K113" i="33"/>
  <c r="G113" i="33"/>
  <c r="C113" i="33"/>
  <c r="AY113" i="33"/>
  <c r="AT113" i="33"/>
  <c r="AP113" i="33"/>
  <c r="AL113" i="33"/>
  <c r="V113" i="33"/>
  <c r="X113" i="33"/>
  <c r="T113" i="33"/>
  <c r="Q113" i="33"/>
  <c r="AX113" i="33"/>
  <c r="AS113" i="33"/>
  <c r="AO113" i="33"/>
  <c r="AK113" i="33"/>
  <c r="AW113" i="33"/>
  <c r="M113" i="33"/>
  <c r="I113" i="33"/>
  <c r="E113" i="33"/>
  <c r="P113" i="33"/>
  <c r="U113" i="33"/>
  <c r="N113" i="33"/>
  <c r="AC113" i="33"/>
  <c r="Y113" i="33"/>
  <c r="B113" i="33"/>
  <c r="L113" i="33"/>
  <c r="H113" i="33"/>
  <c r="D113" i="33"/>
  <c r="S113" i="33"/>
  <c r="O113" i="33"/>
  <c r="AQ113" i="33"/>
  <c r="AJ113" i="33"/>
  <c r="AR113" i="33"/>
  <c r="AN113" i="33"/>
  <c r="AA113" i="33"/>
  <c r="AB113" i="33"/>
  <c r="AE113" i="33"/>
  <c r="R113" i="33"/>
  <c r="J113" i="33"/>
  <c r="F113" i="33"/>
  <c r="BI113" i="33"/>
  <c r="AD113" i="33"/>
  <c r="Z113" i="33"/>
  <c r="F205" i="35" l="1"/>
  <c r="AA158" i="34"/>
  <c r="AA58" i="34"/>
  <c r="AA205" i="34" s="1"/>
  <c r="AV4" i="33"/>
  <c r="AV205" i="33" s="1"/>
  <c r="BF4" i="33"/>
  <c r="BF205" i="33" s="1"/>
  <c r="BB4" i="33"/>
  <c r="BB205" i="33" s="1"/>
  <c r="BH4" i="33"/>
  <c r="BH205" i="33" s="1"/>
  <c r="BH2" i="33" s="1"/>
  <c r="AF205" i="33"/>
  <c r="BD4" i="33"/>
  <c r="BD205" i="33" s="1"/>
  <c r="BE4" i="33"/>
  <c r="BE205" i="33" s="1"/>
  <c r="AG205" i="33"/>
  <c r="BG4" i="33"/>
  <c r="BG205" i="33" s="1"/>
  <c r="W113" i="33"/>
  <c r="BL113" i="33" s="1"/>
  <c r="BC4" i="33"/>
  <c r="BC205" i="33" s="1"/>
  <c r="C4" i="32"/>
  <c r="C3" i="32"/>
  <c r="BD2" i="33" l="1"/>
  <c r="BB2" i="33"/>
  <c r="BE2" i="33"/>
  <c r="BG2" i="33"/>
  <c r="AV2" i="33"/>
  <c r="BC2" i="33"/>
  <c r="BF2" i="33"/>
  <c r="G72" i="32"/>
  <c r="G71" i="32" s="1"/>
  <c r="G69" i="32"/>
  <c r="G67" i="32"/>
  <c r="G66" i="32" s="1"/>
  <c r="G65" i="32" s="1"/>
  <c r="G64" i="32" s="1"/>
  <c r="G63" i="32" s="1"/>
  <c r="G61" i="32"/>
  <c r="G55" i="32"/>
  <c r="G51" i="32"/>
  <c r="G49" i="32"/>
  <c r="G47" i="32"/>
  <c r="G42" i="32"/>
  <c r="G35" i="32"/>
  <c r="G31" i="32"/>
  <c r="G25" i="32"/>
  <c r="G19" i="32"/>
  <c r="G10" i="32"/>
  <c r="G8" i="32"/>
  <c r="G54" i="32" l="1"/>
  <c r="G53" i="32" s="1"/>
  <c r="G41" i="32"/>
  <c r="G18" i="32"/>
  <c r="G17" i="32" s="1"/>
  <c r="G6" i="32"/>
  <c r="G5" i="32" s="1"/>
  <c r="G16" i="32" l="1"/>
  <c r="G4" i="32" s="1"/>
  <c r="G3" i="32" s="1"/>
  <c r="B10" i="33" l="1"/>
  <c r="B9" i="33" s="1"/>
  <c r="C10" i="33"/>
  <c r="C9" i="33" s="1"/>
  <c r="D10" i="33"/>
  <c r="D9" i="33" s="1"/>
  <c r="E10" i="33"/>
  <c r="E9" i="33" s="1"/>
  <c r="F10" i="33"/>
  <c r="F9" i="33" s="1"/>
  <c r="G10" i="33"/>
  <c r="G9" i="33" s="1"/>
  <c r="H10" i="33"/>
  <c r="H9" i="33" s="1"/>
  <c r="I10" i="33"/>
  <c r="I9" i="33" s="1"/>
  <c r="J10" i="33"/>
  <c r="J9" i="33" s="1"/>
  <c r="K10" i="33"/>
  <c r="K9" i="33" s="1"/>
  <c r="L10" i="33"/>
  <c r="L9" i="33" s="1"/>
  <c r="M10" i="33"/>
  <c r="M9" i="33" s="1"/>
  <c r="N10" i="33"/>
  <c r="N9" i="33" s="1"/>
  <c r="O10" i="33"/>
  <c r="O9" i="33" s="1"/>
  <c r="P10" i="33"/>
  <c r="P9" i="33" s="1"/>
  <c r="Q10" i="33"/>
  <c r="Q9" i="33" s="1"/>
  <c r="R10" i="33"/>
  <c r="R9" i="33" s="1"/>
  <c r="S10" i="33"/>
  <c r="S9" i="33" s="1"/>
  <c r="T10" i="33"/>
  <c r="T9" i="33" s="1"/>
  <c r="U10" i="33"/>
  <c r="U9" i="33" s="1"/>
  <c r="V10" i="33"/>
  <c r="V9" i="33" s="1"/>
  <c r="X10" i="33"/>
  <c r="X9" i="33" s="1"/>
  <c r="Y10" i="33"/>
  <c r="Y9" i="33" s="1"/>
  <c r="Z10" i="33"/>
  <c r="Z9" i="33" s="1"/>
  <c r="AA10" i="33"/>
  <c r="AA9" i="33" s="1"/>
  <c r="AB10" i="33"/>
  <c r="AB9" i="33" s="1"/>
  <c r="AC10" i="33"/>
  <c r="AC9" i="33" s="1"/>
  <c r="AD10" i="33"/>
  <c r="AD9" i="33" s="1"/>
  <c r="AE10" i="33"/>
  <c r="AE9" i="33" s="1"/>
  <c r="AH10" i="33"/>
  <c r="AH9" i="33" s="1"/>
  <c r="AJ10" i="33"/>
  <c r="AK10" i="33"/>
  <c r="AK9" i="33" s="1"/>
  <c r="AL10" i="33"/>
  <c r="AL9" i="33" s="1"/>
  <c r="AM10" i="33"/>
  <c r="AM9" i="33" s="1"/>
  <c r="AN10" i="33"/>
  <c r="AN9" i="33" s="1"/>
  <c r="AO10" i="33"/>
  <c r="AO9" i="33" s="1"/>
  <c r="AP10" i="33"/>
  <c r="AP9" i="33" s="1"/>
  <c r="AQ10" i="33"/>
  <c r="AQ9" i="33" s="1"/>
  <c r="AR10" i="33"/>
  <c r="AR9" i="33" s="1"/>
  <c r="AS10" i="33"/>
  <c r="AS9" i="33" s="1"/>
  <c r="AT10" i="33"/>
  <c r="AT9" i="33" s="1"/>
  <c r="AU10" i="33"/>
  <c r="AU9" i="33" s="1"/>
  <c r="AW10" i="33"/>
  <c r="AW9" i="33" s="1"/>
  <c r="AX10" i="33"/>
  <c r="AX9" i="33" s="1"/>
  <c r="AY10" i="33"/>
  <c r="AY9" i="33" s="1"/>
  <c r="BA10" i="33"/>
  <c r="BA9" i="33" s="1"/>
  <c r="BI10" i="33"/>
  <c r="BI9" i="33" s="1"/>
  <c r="AJ9" i="33" l="1"/>
  <c r="AI10" i="33"/>
  <c r="BJ10" i="33"/>
  <c r="BJ9" i="33" s="1"/>
  <c r="W10" i="33"/>
  <c r="W9" i="33" l="1"/>
  <c r="BL10" i="33"/>
  <c r="AI9" i="33"/>
  <c r="BK9" i="33" s="1"/>
  <c r="BK10" i="33"/>
  <c r="BL9" i="33" l="1"/>
  <c r="W140" i="33"/>
  <c r="BL140" i="33" s="1"/>
  <c r="W139" i="33"/>
  <c r="BL139" i="33" s="1"/>
  <c r="W138" i="33"/>
  <c r="BL138" i="33" s="1"/>
  <c r="W136" i="33"/>
  <c r="BL136" i="33" s="1"/>
  <c r="W135" i="33"/>
  <c r="BL135" i="33" s="1"/>
  <c r="W131" i="33"/>
  <c r="BL131" i="33" s="1"/>
  <c r="W122" i="33"/>
  <c r="BL122" i="33" s="1"/>
  <c r="W31" i="33"/>
  <c r="BL31" i="33" s="1"/>
  <c r="W129" i="33" l="1"/>
  <c r="BL129" i="33" s="1"/>
  <c r="W128" i="33"/>
  <c r="BL128" i="33" s="1"/>
  <c r="W44" i="33"/>
  <c r="W41" i="33"/>
  <c r="W40" i="33" l="1"/>
  <c r="C55" i="32" l="1"/>
  <c r="B61" i="33" l="1"/>
  <c r="BA118" i="33"/>
  <c r="BA113" i="33" s="1"/>
  <c r="C76" i="33"/>
  <c r="D76" i="33"/>
  <c r="E76" i="33"/>
  <c r="F76" i="33"/>
  <c r="G76" i="33"/>
  <c r="H76" i="33"/>
  <c r="I76" i="33"/>
  <c r="J76" i="33"/>
  <c r="K76" i="33"/>
  <c r="L76" i="33"/>
  <c r="M76" i="33"/>
  <c r="N76" i="33"/>
  <c r="O76" i="33"/>
  <c r="P76" i="33"/>
  <c r="Q76" i="33"/>
  <c r="R76" i="33"/>
  <c r="S76" i="33"/>
  <c r="T76" i="33"/>
  <c r="U76" i="33"/>
  <c r="V76" i="33"/>
  <c r="B76" i="33"/>
  <c r="AW202" i="33"/>
  <c r="AW200" i="33"/>
  <c r="AW196" i="33"/>
  <c r="AW195" i="33" s="1"/>
  <c r="AW194" i="33" s="1"/>
  <c r="AW190" i="33"/>
  <c r="AW189" i="33" s="1"/>
  <c r="AW188" i="33" s="1"/>
  <c r="AW186" i="33"/>
  <c r="AW185" i="33" s="1"/>
  <c r="AW183" i="33"/>
  <c r="AW182" i="33" s="1"/>
  <c r="AW180" i="33"/>
  <c r="AW179" i="33" s="1"/>
  <c r="AW177" i="33"/>
  <c r="AW176" i="33" s="1"/>
  <c r="AW173" i="33"/>
  <c r="AW172" i="33" s="1"/>
  <c r="AW170" i="33"/>
  <c r="AW169" i="33" s="1"/>
  <c r="AW167" i="33"/>
  <c r="AW166" i="33" s="1"/>
  <c r="AW161" i="33"/>
  <c r="AW160" i="33" s="1"/>
  <c r="AW156" i="33"/>
  <c r="AW155" i="33" s="1"/>
  <c r="AW153" i="33"/>
  <c r="AW152" i="33" s="1"/>
  <c r="AW149" i="33"/>
  <c r="AW148" i="33" s="1"/>
  <c r="AW144" i="33"/>
  <c r="AW143" i="33" s="1"/>
  <c r="AW141" i="33"/>
  <c r="AW133" i="33"/>
  <c r="AW130" i="33"/>
  <c r="AW126" i="33"/>
  <c r="AW121" i="33"/>
  <c r="AW120" i="33" s="1"/>
  <c r="AW110" i="33"/>
  <c r="AW109" i="33" s="1"/>
  <c r="AW104" i="33"/>
  <c r="AW103" i="33" s="1"/>
  <c r="AW102" i="33" s="1"/>
  <c r="AW100" i="33"/>
  <c r="AW98" i="33"/>
  <c r="AW96" i="33"/>
  <c r="AW94" i="33"/>
  <c r="AW92" i="33"/>
  <c r="AW90" i="33"/>
  <c r="AW88" i="33"/>
  <c r="AW85" i="33"/>
  <c r="AW82" i="33"/>
  <c r="AW65" i="33"/>
  <c r="AW61" i="33"/>
  <c r="AW53" i="33"/>
  <c r="AW51" i="33"/>
  <c r="AW49" i="33"/>
  <c r="AW47" i="33"/>
  <c r="AW44" i="33"/>
  <c r="AW41" i="33"/>
  <c r="AW37" i="33"/>
  <c r="AW35" i="33"/>
  <c r="AW32" i="33"/>
  <c r="AW29" i="33"/>
  <c r="AW27" i="33"/>
  <c r="AW25" i="33"/>
  <c r="AW20" i="33"/>
  <c r="AW19" i="33" s="1"/>
  <c r="AW17" i="33"/>
  <c r="AW16" i="33" s="1"/>
  <c r="AW13" i="33"/>
  <c r="AW12" i="33" s="1"/>
  <c r="AW7" i="33"/>
  <c r="AW6" i="33" s="1"/>
  <c r="AX206" i="33"/>
  <c r="AY206" i="33"/>
  <c r="AX202" i="33"/>
  <c r="AX200" i="33"/>
  <c r="AX196" i="33"/>
  <c r="AX195" i="33" s="1"/>
  <c r="AX194" i="33" s="1"/>
  <c r="AX190" i="33"/>
  <c r="AX189" i="33" s="1"/>
  <c r="AX188" i="33" s="1"/>
  <c r="AX186" i="33"/>
  <c r="AX185" i="33" s="1"/>
  <c r="AX183" i="33"/>
  <c r="AX182" i="33" s="1"/>
  <c r="AX180" i="33"/>
  <c r="AX179" i="33" s="1"/>
  <c r="AX177" i="33"/>
  <c r="AX176" i="33" s="1"/>
  <c r="AX173" i="33"/>
  <c r="AX172" i="33" s="1"/>
  <c r="AX170" i="33"/>
  <c r="AX169" i="33" s="1"/>
  <c r="AX167" i="33"/>
  <c r="AX166" i="33" s="1"/>
  <c r="AX161" i="33"/>
  <c r="AX160" i="33" s="1"/>
  <c r="AX156" i="33"/>
  <c r="AX155" i="33" s="1"/>
  <c r="AX153" i="33"/>
  <c r="AX152" i="33" s="1"/>
  <c r="AX149" i="33"/>
  <c r="AX148" i="33" s="1"/>
  <c r="AX144" i="33"/>
  <c r="AX143" i="33" s="1"/>
  <c r="AX141" i="33"/>
  <c r="AX133" i="33"/>
  <c r="AX130" i="33"/>
  <c r="AX126" i="33"/>
  <c r="AX121" i="33"/>
  <c r="AX120" i="33" s="1"/>
  <c r="AX110" i="33"/>
  <c r="AX109" i="33" s="1"/>
  <c r="AX104" i="33"/>
  <c r="AX103" i="33" s="1"/>
  <c r="AX102" i="33" s="1"/>
  <c r="AX100" i="33"/>
  <c r="AX98" i="33"/>
  <c r="AX96" i="33"/>
  <c r="AX94" i="33"/>
  <c r="AX92" i="33"/>
  <c r="AX90" i="33"/>
  <c r="AX88" i="33"/>
  <c r="AX85" i="33"/>
  <c r="AX82" i="33"/>
  <c r="AX65" i="33"/>
  <c r="AX61" i="33"/>
  <c r="AX53" i="33"/>
  <c r="AX51" i="33"/>
  <c r="AX49" i="33"/>
  <c r="AX47" i="33"/>
  <c r="AX44" i="33"/>
  <c r="AX41" i="33"/>
  <c r="AX37" i="33"/>
  <c r="AX35" i="33"/>
  <c r="AX32" i="33"/>
  <c r="AX29" i="33"/>
  <c r="AX27" i="33"/>
  <c r="AX25" i="33"/>
  <c r="AX20" i="33"/>
  <c r="AX19" i="33" s="1"/>
  <c r="AX17" i="33"/>
  <c r="AX16" i="33" s="1"/>
  <c r="AX13" i="33"/>
  <c r="AX12" i="33" s="1"/>
  <c r="AX7" i="33"/>
  <c r="AX6" i="33" s="1"/>
  <c r="BK207" i="33"/>
  <c r="BL207" i="33" s="1"/>
  <c r="U72" i="33"/>
  <c r="C7" i="33"/>
  <c r="C6" i="33" s="1"/>
  <c r="D7" i="33"/>
  <c r="D6" i="33" s="1"/>
  <c r="E7" i="33"/>
  <c r="E6" i="33" s="1"/>
  <c r="F7" i="33"/>
  <c r="F6" i="33" s="1"/>
  <c r="G7" i="33"/>
  <c r="G6" i="33" s="1"/>
  <c r="H7" i="33"/>
  <c r="H6" i="33" s="1"/>
  <c r="I7" i="33"/>
  <c r="I6" i="33" s="1"/>
  <c r="J7" i="33"/>
  <c r="J6" i="33" s="1"/>
  <c r="K7" i="33"/>
  <c r="K6" i="33" s="1"/>
  <c r="L7" i="33"/>
  <c r="L6" i="33" s="1"/>
  <c r="M7" i="33"/>
  <c r="M6" i="33" s="1"/>
  <c r="N7" i="33"/>
  <c r="N6" i="33" s="1"/>
  <c r="O7" i="33"/>
  <c r="O6" i="33" s="1"/>
  <c r="P7" i="33"/>
  <c r="P6" i="33" s="1"/>
  <c r="Q7" i="33"/>
  <c r="Q6" i="33" s="1"/>
  <c r="R7" i="33"/>
  <c r="R6" i="33" s="1"/>
  <c r="S7" i="33"/>
  <c r="S6" i="33" s="1"/>
  <c r="T7" i="33"/>
  <c r="T6" i="33" s="1"/>
  <c r="U7" i="33"/>
  <c r="U6" i="33" s="1"/>
  <c r="V7" i="33"/>
  <c r="V6" i="33" s="1"/>
  <c r="X7" i="33"/>
  <c r="X6" i="33" s="1"/>
  <c r="Y7" i="33"/>
  <c r="Y6" i="33" s="1"/>
  <c r="Z7" i="33"/>
  <c r="Z6" i="33" s="1"/>
  <c r="AA7" i="33"/>
  <c r="AA6" i="33" s="1"/>
  <c r="AB7" i="33"/>
  <c r="AB6" i="33" s="1"/>
  <c r="AC7" i="33"/>
  <c r="AC6" i="33" s="1"/>
  <c r="AD7" i="33"/>
  <c r="AD6" i="33" s="1"/>
  <c r="AE7" i="33"/>
  <c r="AE6" i="33" s="1"/>
  <c r="AH7" i="33"/>
  <c r="AH6" i="33" s="1"/>
  <c r="AJ7" i="33"/>
  <c r="AK7" i="33"/>
  <c r="AK6" i="33" s="1"/>
  <c r="AL7" i="33"/>
  <c r="AL6" i="33" s="1"/>
  <c r="AM7" i="33"/>
  <c r="AM6" i="33" s="1"/>
  <c r="AN7" i="33"/>
  <c r="AN6" i="33" s="1"/>
  <c r="AO7" i="33"/>
  <c r="AO6" i="33" s="1"/>
  <c r="AP7" i="33"/>
  <c r="AP6" i="33" s="1"/>
  <c r="AQ7" i="33"/>
  <c r="AQ6" i="33" s="1"/>
  <c r="AR7" i="33"/>
  <c r="AR6" i="33" s="1"/>
  <c r="AS7" i="33"/>
  <c r="AS6" i="33" s="1"/>
  <c r="AT7" i="33"/>
  <c r="AT6" i="33" s="1"/>
  <c r="AU7" i="33"/>
  <c r="AU6" i="33" s="1"/>
  <c r="BA7" i="33"/>
  <c r="BA6" i="33" s="1"/>
  <c r="BI7" i="33"/>
  <c r="BI6" i="33" s="1"/>
  <c r="AY7" i="33"/>
  <c r="AY6" i="33" s="1"/>
  <c r="BA202" i="33"/>
  <c r="BA200" i="33"/>
  <c r="BA190" i="33"/>
  <c r="BA189" i="33" s="1"/>
  <c r="BA188" i="33" s="1"/>
  <c r="BA186" i="33"/>
  <c r="BA185" i="33" s="1"/>
  <c r="BA183" i="33"/>
  <c r="BA182" i="33" s="1"/>
  <c r="BA180" i="33"/>
  <c r="BA179" i="33" s="1"/>
  <c r="BA177" i="33"/>
  <c r="BA176" i="33" s="1"/>
  <c r="BA173" i="33"/>
  <c r="BA172" i="33" s="1"/>
  <c r="BA170" i="33"/>
  <c r="BA169" i="33" s="1"/>
  <c r="BA167" i="33"/>
  <c r="BA166" i="33" s="1"/>
  <c r="BA161" i="33"/>
  <c r="BA160" i="33" s="1"/>
  <c r="BA156" i="33"/>
  <c r="BA155" i="33" s="1"/>
  <c r="BA153" i="33"/>
  <c r="BA152" i="33" s="1"/>
  <c r="BA149" i="33"/>
  <c r="BA148" i="33" s="1"/>
  <c r="BA144" i="33"/>
  <c r="BA143" i="33" s="1"/>
  <c r="BA141" i="33"/>
  <c r="BA133" i="33"/>
  <c r="BA130" i="33"/>
  <c r="BA126" i="33"/>
  <c r="BA121" i="33"/>
  <c r="BA120" i="33" s="1"/>
  <c r="BA110" i="33"/>
  <c r="BA109" i="33" s="1"/>
  <c r="BA104" i="33"/>
  <c r="BA103" i="33" s="1"/>
  <c r="BA102" i="33" s="1"/>
  <c r="BA100" i="33"/>
  <c r="BA98" i="33"/>
  <c r="BA96" i="33"/>
  <c r="BA94" i="33"/>
  <c r="BA92" i="33"/>
  <c r="BA90" i="33"/>
  <c r="BA88" i="33"/>
  <c r="BA85" i="33"/>
  <c r="BA82" i="33"/>
  <c r="BA78" i="33"/>
  <c r="BA72" i="33"/>
  <c r="BA65" i="33"/>
  <c r="BA53" i="33"/>
  <c r="BA51" i="33"/>
  <c r="BA49" i="33"/>
  <c r="BA47" i="33"/>
  <c r="BA41" i="33"/>
  <c r="BA37" i="33"/>
  <c r="BA35" i="33"/>
  <c r="BA32" i="33"/>
  <c r="BA29" i="33"/>
  <c r="BA27" i="33"/>
  <c r="BA25" i="33"/>
  <c r="BA20" i="33"/>
  <c r="BA19" i="33" s="1"/>
  <c r="BA17" i="33"/>
  <c r="BA16" i="33" s="1"/>
  <c r="BA13" i="33"/>
  <c r="BA12" i="33" s="1"/>
  <c r="AY202" i="33"/>
  <c r="AY200" i="33"/>
  <c r="AY196" i="33"/>
  <c r="AY195" i="33" s="1"/>
  <c r="AY194" i="33" s="1"/>
  <c r="AY190" i="33"/>
  <c r="AY189" i="33" s="1"/>
  <c r="AY188" i="33" s="1"/>
  <c r="AY186" i="33"/>
  <c r="AY185" i="33" s="1"/>
  <c r="AY183" i="33"/>
  <c r="AY182" i="33" s="1"/>
  <c r="AY180" i="33"/>
  <c r="AY179" i="33" s="1"/>
  <c r="AY177" i="33"/>
  <c r="AY176" i="33" s="1"/>
  <c r="AY173" i="33"/>
  <c r="AY172" i="33" s="1"/>
  <c r="AY170" i="33"/>
  <c r="AY169" i="33" s="1"/>
  <c r="AY167" i="33"/>
  <c r="AY166" i="33" s="1"/>
  <c r="AY161" i="33"/>
  <c r="AY160" i="33" s="1"/>
  <c r="AY156" i="33"/>
  <c r="AY155" i="33" s="1"/>
  <c r="AY153" i="33"/>
  <c r="AY152" i="33" s="1"/>
  <c r="AY149" i="33"/>
  <c r="AY148" i="33" s="1"/>
  <c r="AY144" i="33"/>
  <c r="AY143" i="33" s="1"/>
  <c r="AY141" i="33"/>
  <c r="AY133" i="33"/>
  <c r="AY130" i="33"/>
  <c r="AY126" i="33"/>
  <c r="AY121" i="33"/>
  <c r="AY120" i="33" s="1"/>
  <c r="AY110" i="33"/>
  <c r="AY109" i="33" s="1"/>
  <c r="AY104" i="33"/>
  <c r="AY103" i="33" s="1"/>
  <c r="AY102" i="33" s="1"/>
  <c r="AY100" i="33"/>
  <c r="AY98" i="33"/>
  <c r="AY96" i="33"/>
  <c r="AY94" i="33"/>
  <c r="AY92" i="33"/>
  <c r="AY90" i="33"/>
  <c r="AY88" i="33"/>
  <c r="AY85" i="33"/>
  <c r="AY82" i="33"/>
  <c r="AY65" i="33"/>
  <c r="AY61" i="33"/>
  <c r="AY53" i="33"/>
  <c r="AY51" i="33"/>
  <c r="AY49" i="33"/>
  <c r="AY47" i="33"/>
  <c r="AY44" i="33"/>
  <c r="AY41" i="33"/>
  <c r="AY37" i="33"/>
  <c r="AY35" i="33"/>
  <c r="AY32" i="33"/>
  <c r="AY29" i="33"/>
  <c r="AY27" i="33"/>
  <c r="AY25" i="33"/>
  <c r="AY20" i="33"/>
  <c r="AY19" i="33" s="1"/>
  <c r="AY17" i="33"/>
  <c r="AY16" i="33" s="1"/>
  <c r="AY13" i="33"/>
  <c r="AY12" i="33" s="1"/>
  <c r="BI202" i="33"/>
  <c r="BI200" i="33"/>
  <c r="BI196" i="33"/>
  <c r="BI195" i="33" s="1"/>
  <c r="BI194" i="33" s="1"/>
  <c r="BI190" i="33"/>
  <c r="BI189" i="33" s="1"/>
  <c r="BI188" i="33" s="1"/>
  <c r="BI186" i="33"/>
  <c r="BI185" i="33" s="1"/>
  <c r="BI183" i="33"/>
  <c r="BI182" i="33" s="1"/>
  <c r="BI180" i="33"/>
  <c r="BI179" i="33" s="1"/>
  <c r="BI177" i="33"/>
  <c r="BI176" i="33" s="1"/>
  <c r="BI173" i="33"/>
  <c r="BI172" i="33" s="1"/>
  <c r="BI170" i="33"/>
  <c r="BI169" i="33" s="1"/>
  <c r="BI167" i="33"/>
  <c r="BI166" i="33" s="1"/>
  <c r="BI161" i="33"/>
  <c r="BI160" i="33" s="1"/>
  <c r="BI156" i="33"/>
  <c r="BI155" i="33" s="1"/>
  <c r="BI153" i="33"/>
  <c r="BI152" i="33" s="1"/>
  <c r="BI149" i="33"/>
  <c r="BI148" i="33" s="1"/>
  <c r="BI144" i="33"/>
  <c r="BI143" i="33" s="1"/>
  <c r="BI141" i="33"/>
  <c r="BI133" i="33"/>
  <c r="BI130" i="33"/>
  <c r="BI126" i="33"/>
  <c r="BI121" i="33"/>
  <c r="BI120" i="33" s="1"/>
  <c r="BI110" i="33"/>
  <c r="BI109" i="33" s="1"/>
  <c r="BI104" i="33"/>
  <c r="BI103" i="33" s="1"/>
  <c r="BI102" i="33" s="1"/>
  <c r="BI100" i="33"/>
  <c r="BI98" i="33"/>
  <c r="BI96" i="33"/>
  <c r="BI94" i="33"/>
  <c r="BI92" i="33"/>
  <c r="BI90" i="33"/>
  <c r="BI88" i="33"/>
  <c r="BI85" i="33"/>
  <c r="BI82" i="33"/>
  <c r="BI65" i="33"/>
  <c r="BI61" i="33"/>
  <c r="BI53" i="33"/>
  <c r="BI51" i="33"/>
  <c r="BI49" i="33"/>
  <c r="BI47" i="33"/>
  <c r="BI44" i="33"/>
  <c r="BI41" i="33"/>
  <c r="BI37" i="33"/>
  <c r="BI35" i="33"/>
  <c r="BI32" i="33"/>
  <c r="BI29" i="33"/>
  <c r="BI27" i="33"/>
  <c r="BI25" i="33"/>
  <c r="BI20" i="33"/>
  <c r="BI19" i="33" s="1"/>
  <c r="BI17" i="33"/>
  <c r="BI16" i="33" s="1"/>
  <c r="BI13" i="33"/>
  <c r="BI12" i="33" s="1"/>
  <c r="AU206" i="33"/>
  <c r="AU202" i="33"/>
  <c r="AU200" i="33"/>
  <c r="AU196" i="33"/>
  <c r="AU195" i="33" s="1"/>
  <c r="AU194" i="33" s="1"/>
  <c r="AU190" i="33"/>
  <c r="AU189" i="33" s="1"/>
  <c r="AU188" i="33" s="1"/>
  <c r="AU186" i="33"/>
  <c r="AU185" i="33" s="1"/>
  <c r="AU183" i="33"/>
  <c r="AU182" i="33" s="1"/>
  <c r="AU180" i="33"/>
  <c r="AU179" i="33" s="1"/>
  <c r="AU177" i="33"/>
  <c r="AU176" i="33" s="1"/>
  <c r="AU173" i="33"/>
  <c r="AU172" i="33" s="1"/>
  <c r="AU170" i="33"/>
  <c r="AU169" i="33" s="1"/>
  <c r="AU167" i="33"/>
  <c r="AU166" i="33" s="1"/>
  <c r="AU156" i="33"/>
  <c r="AU155" i="33" s="1"/>
  <c r="AU153" i="33"/>
  <c r="AU152" i="33" s="1"/>
  <c r="AU149" i="33"/>
  <c r="AU148" i="33" s="1"/>
  <c r="AU144" i="33"/>
  <c r="AU143" i="33" s="1"/>
  <c r="AU141" i="33"/>
  <c r="AU130" i="33"/>
  <c r="AU126" i="33"/>
  <c r="AU121" i="33"/>
  <c r="AU120" i="33" s="1"/>
  <c r="AU110" i="33"/>
  <c r="AU109" i="33" s="1"/>
  <c r="AU104" i="33"/>
  <c r="AU103" i="33" s="1"/>
  <c r="AU102" i="33" s="1"/>
  <c r="AU100" i="33"/>
  <c r="AU98" i="33"/>
  <c r="AU96" i="33"/>
  <c r="AU94" i="33"/>
  <c r="AU92" i="33"/>
  <c r="AU90" i="33"/>
  <c r="AU88" i="33"/>
  <c r="AU85" i="33"/>
  <c r="AU82" i="33"/>
  <c r="AU78" i="33"/>
  <c r="AU72" i="33"/>
  <c r="AU65" i="33"/>
  <c r="AU53" i="33"/>
  <c r="AU51" i="33"/>
  <c r="AU49" i="33"/>
  <c r="AU47" i="33"/>
  <c r="AU44" i="33"/>
  <c r="AU41" i="33"/>
  <c r="AU37" i="33"/>
  <c r="AU35" i="33"/>
  <c r="AU32" i="33"/>
  <c r="AU29" i="33"/>
  <c r="AU27" i="33"/>
  <c r="AU25" i="33"/>
  <c r="AU20" i="33"/>
  <c r="AU19" i="33" s="1"/>
  <c r="AU17" i="33"/>
  <c r="AU16" i="33" s="1"/>
  <c r="AU13" i="33"/>
  <c r="AU12" i="33" s="1"/>
  <c r="AS206" i="33"/>
  <c r="C25" i="32"/>
  <c r="AR206" i="33"/>
  <c r="AQ206" i="33"/>
  <c r="AP206" i="33"/>
  <c r="AO206" i="33"/>
  <c r="AP202" i="33"/>
  <c r="AP200" i="33"/>
  <c r="AP196" i="33"/>
  <c r="AP195" i="33" s="1"/>
  <c r="AP194" i="33" s="1"/>
  <c r="AP190" i="33"/>
  <c r="AP189" i="33" s="1"/>
  <c r="AP188" i="33" s="1"/>
  <c r="AP186" i="33"/>
  <c r="AP185" i="33" s="1"/>
  <c r="AP183" i="33"/>
  <c r="AP182" i="33" s="1"/>
  <c r="AP180" i="33"/>
  <c r="AP179" i="33" s="1"/>
  <c r="AP177" i="33"/>
  <c r="AP176" i="33" s="1"/>
  <c r="AP173" i="33"/>
  <c r="AP172" i="33" s="1"/>
  <c r="AP170" i="33"/>
  <c r="AP169" i="33" s="1"/>
  <c r="AP167" i="33"/>
  <c r="AP166" i="33" s="1"/>
  <c r="AP161" i="33"/>
  <c r="AP160" i="33" s="1"/>
  <c r="AP156" i="33"/>
  <c r="AP155" i="33" s="1"/>
  <c r="AP153" i="33"/>
  <c r="AP152" i="33" s="1"/>
  <c r="AP149" i="33"/>
  <c r="AP148" i="33" s="1"/>
  <c r="AP144" i="33"/>
  <c r="AP143" i="33" s="1"/>
  <c r="AP141" i="33"/>
  <c r="AP133" i="33"/>
  <c r="AP130" i="33"/>
  <c r="AP126" i="33"/>
  <c r="AP121" i="33"/>
  <c r="AP120" i="33" s="1"/>
  <c r="AP110" i="33"/>
  <c r="AP109" i="33" s="1"/>
  <c r="AP104" i="33"/>
  <c r="AP103" i="33" s="1"/>
  <c r="AP102" i="33" s="1"/>
  <c r="AP100" i="33"/>
  <c r="AP98" i="33"/>
  <c r="AP96" i="33"/>
  <c r="AP94" i="33"/>
  <c r="AP92" i="33"/>
  <c r="AP90" i="33"/>
  <c r="AP88" i="33"/>
  <c r="AP85" i="33"/>
  <c r="AP82" i="33"/>
  <c r="AP78" i="33"/>
  <c r="AP72" i="33"/>
  <c r="AP65" i="33"/>
  <c r="AP61" i="33"/>
  <c r="AP53" i="33"/>
  <c r="AP51" i="33"/>
  <c r="AP49" i="33"/>
  <c r="AP47" i="33"/>
  <c r="AP44" i="33"/>
  <c r="AP41" i="33"/>
  <c r="AP37" i="33"/>
  <c r="AP35" i="33"/>
  <c r="AP32" i="33"/>
  <c r="AP29" i="33"/>
  <c r="AP27" i="33"/>
  <c r="AP25" i="33"/>
  <c r="AP20" i="33"/>
  <c r="AP19" i="33" s="1"/>
  <c r="AP17" i="33"/>
  <c r="AP16" i="33" s="1"/>
  <c r="AP13" i="33"/>
  <c r="AP12" i="33" s="1"/>
  <c r="AS202" i="33"/>
  <c r="AS200" i="33"/>
  <c r="AS196" i="33"/>
  <c r="AS195" i="33" s="1"/>
  <c r="AS194" i="33" s="1"/>
  <c r="AS190" i="33"/>
  <c r="AS189" i="33" s="1"/>
  <c r="AS188" i="33" s="1"/>
  <c r="AS186" i="33"/>
  <c r="AS185" i="33" s="1"/>
  <c r="AS183" i="33"/>
  <c r="AS182" i="33" s="1"/>
  <c r="AS180" i="33"/>
  <c r="AS179" i="33" s="1"/>
  <c r="AS177" i="33"/>
  <c r="AS176" i="33" s="1"/>
  <c r="AS173" i="33"/>
  <c r="AS172" i="33" s="1"/>
  <c r="AS170" i="33"/>
  <c r="AS169" i="33" s="1"/>
  <c r="AS167" i="33"/>
  <c r="AS166" i="33" s="1"/>
  <c r="AS161" i="33"/>
  <c r="AS160" i="33" s="1"/>
  <c r="AS156" i="33"/>
  <c r="AS155" i="33" s="1"/>
  <c r="AS153" i="33"/>
  <c r="AS152" i="33" s="1"/>
  <c r="AS149" i="33"/>
  <c r="AS148" i="33" s="1"/>
  <c r="AS144" i="33"/>
  <c r="AS143" i="33" s="1"/>
  <c r="AS141" i="33"/>
  <c r="AS133" i="33"/>
  <c r="AS130" i="33"/>
  <c r="AS126" i="33"/>
  <c r="AS121" i="33"/>
  <c r="AS120" i="33" s="1"/>
  <c r="AS110" i="33"/>
  <c r="AS109" i="33" s="1"/>
  <c r="AS104" i="33"/>
  <c r="AS103" i="33" s="1"/>
  <c r="AS102" i="33" s="1"/>
  <c r="AS100" i="33"/>
  <c r="AS98" i="33"/>
  <c r="AS96" i="33"/>
  <c r="AS94" i="33"/>
  <c r="AS92" i="33"/>
  <c r="AS90" i="33"/>
  <c r="AS88" i="33"/>
  <c r="AS85" i="33"/>
  <c r="AS82" i="33"/>
  <c r="AS78" i="33"/>
  <c r="AS72" i="33"/>
  <c r="AS65" i="33"/>
  <c r="AS61" i="33"/>
  <c r="AS53" i="33"/>
  <c r="AS51" i="33"/>
  <c r="AS49" i="33"/>
  <c r="AS47" i="33"/>
  <c r="AS44" i="33"/>
  <c r="AS41" i="33"/>
  <c r="AS37" i="33"/>
  <c r="AS35" i="33"/>
  <c r="AS32" i="33"/>
  <c r="AS29" i="33"/>
  <c r="AS27" i="33"/>
  <c r="AS25" i="33"/>
  <c r="AS20" i="33"/>
  <c r="AS19" i="33" s="1"/>
  <c r="AS17" i="33"/>
  <c r="AS16" i="33" s="1"/>
  <c r="AS13" i="33"/>
  <c r="AS12" i="33" s="1"/>
  <c r="AR202" i="33"/>
  <c r="AR200" i="33"/>
  <c r="AR196" i="33"/>
  <c r="AR195" i="33" s="1"/>
  <c r="AR194" i="33" s="1"/>
  <c r="AR190" i="33"/>
  <c r="AR189" i="33" s="1"/>
  <c r="AR188" i="33" s="1"/>
  <c r="AR186" i="33"/>
  <c r="AR185" i="33" s="1"/>
  <c r="AR183" i="33"/>
  <c r="AR182" i="33" s="1"/>
  <c r="AR180" i="33"/>
  <c r="AR179" i="33" s="1"/>
  <c r="AR177" i="33"/>
  <c r="AR176" i="33" s="1"/>
  <c r="AR173" i="33"/>
  <c r="AR172" i="33" s="1"/>
  <c r="AR170" i="33"/>
  <c r="AR169" i="33" s="1"/>
  <c r="AR167" i="33"/>
  <c r="AR166" i="33" s="1"/>
  <c r="AR161" i="33"/>
  <c r="AR160" i="33" s="1"/>
  <c r="AR156" i="33"/>
  <c r="AR155" i="33" s="1"/>
  <c r="AR153" i="33"/>
  <c r="AR152" i="33" s="1"/>
  <c r="AR149" i="33"/>
  <c r="AR148" i="33" s="1"/>
  <c r="AR144" i="33"/>
  <c r="AR143" i="33" s="1"/>
  <c r="AR141" i="33"/>
  <c r="AR133" i="33"/>
  <c r="AR130" i="33"/>
  <c r="AR126" i="33"/>
  <c r="AR121" i="33"/>
  <c r="AR120" i="33" s="1"/>
  <c r="AR110" i="33"/>
  <c r="AR109" i="33" s="1"/>
  <c r="AR104" i="33"/>
  <c r="AR103" i="33" s="1"/>
  <c r="AR102" i="33" s="1"/>
  <c r="AR100" i="33"/>
  <c r="AR98" i="33"/>
  <c r="AR96" i="33"/>
  <c r="AR94" i="33"/>
  <c r="AR92" i="33"/>
  <c r="AR90" i="33"/>
  <c r="AR88" i="33"/>
  <c r="AR85" i="33"/>
  <c r="AR82" i="33"/>
  <c r="AR78" i="33"/>
  <c r="AR72" i="33"/>
  <c r="AR65" i="33"/>
  <c r="AR61" i="33"/>
  <c r="AR53" i="33"/>
  <c r="AR51" i="33"/>
  <c r="AR49" i="33"/>
  <c r="AR47" i="33"/>
  <c r="AR44" i="33"/>
  <c r="AR41" i="33"/>
  <c r="AR37" i="33"/>
  <c r="AR35" i="33"/>
  <c r="AR32" i="33"/>
  <c r="AR29" i="33"/>
  <c r="AR27" i="33"/>
  <c r="AR25" i="33"/>
  <c r="AR20" i="33"/>
  <c r="AR19" i="33" s="1"/>
  <c r="AR17" i="33"/>
  <c r="AR16" i="33" s="1"/>
  <c r="AR13" i="33"/>
  <c r="AR12" i="33" s="1"/>
  <c r="AQ202" i="33"/>
  <c r="AQ200" i="33"/>
  <c r="AQ196" i="33"/>
  <c r="AQ195" i="33" s="1"/>
  <c r="AQ194" i="33" s="1"/>
  <c r="AQ190" i="33"/>
  <c r="AQ189" i="33" s="1"/>
  <c r="AQ188" i="33" s="1"/>
  <c r="AQ186" i="33"/>
  <c r="AQ185" i="33" s="1"/>
  <c r="AQ183" i="33"/>
  <c r="AQ182" i="33" s="1"/>
  <c r="AQ180" i="33"/>
  <c r="AQ179" i="33" s="1"/>
  <c r="AQ177" i="33"/>
  <c r="AQ176" i="33" s="1"/>
  <c r="AQ173" i="33"/>
  <c r="AQ172" i="33" s="1"/>
  <c r="AQ170" i="33"/>
  <c r="AQ169" i="33" s="1"/>
  <c r="AQ167" i="33"/>
  <c r="AQ166" i="33" s="1"/>
  <c r="AQ161" i="33"/>
  <c r="AQ160" i="33" s="1"/>
  <c r="AQ156" i="33"/>
  <c r="AQ155" i="33" s="1"/>
  <c r="AQ153" i="33"/>
  <c r="AQ152" i="33" s="1"/>
  <c r="AQ149" i="33"/>
  <c r="AQ148" i="33" s="1"/>
  <c r="AQ144" i="33"/>
  <c r="AQ143" i="33" s="1"/>
  <c r="AQ141" i="33"/>
  <c r="AQ133" i="33"/>
  <c r="AQ130" i="33"/>
  <c r="AQ126" i="33"/>
  <c r="AQ121" i="33"/>
  <c r="AQ120" i="33" s="1"/>
  <c r="AQ110" i="33"/>
  <c r="AQ109" i="33" s="1"/>
  <c r="AQ104" i="33"/>
  <c r="AQ103" i="33" s="1"/>
  <c r="AQ102" i="33" s="1"/>
  <c r="AQ100" i="33"/>
  <c r="AQ98" i="33"/>
  <c r="AQ96" i="33"/>
  <c r="AQ94" i="33"/>
  <c r="AQ92" i="33"/>
  <c r="AQ90" i="33"/>
  <c r="AQ88" i="33"/>
  <c r="AQ85" i="33"/>
  <c r="AQ82" i="33"/>
  <c r="AQ78" i="33"/>
  <c r="AQ72" i="33"/>
  <c r="AQ65" i="33"/>
  <c r="AQ61" i="33"/>
  <c r="AQ53" i="33"/>
  <c r="AQ51" i="33"/>
  <c r="AQ49" i="33"/>
  <c r="AQ47" i="33"/>
  <c r="AQ44" i="33"/>
  <c r="AQ41" i="33"/>
  <c r="AQ37" i="33"/>
  <c r="AQ35" i="33"/>
  <c r="AQ32" i="33"/>
  <c r="AQ29" i="33"/>
  <c r="AQ27" i="33"/>
  <c r="AQ25" i="33"/>
  <c r="AQ20" i="33"/>
  <c r="AQ19" i="33" s="1"/>
  <c r="AQ17" i="33"/>
  <c r="AQ16" i="33" s="1"/>
  <c r="AQ13" i="33"/>
  <c r="AQ12" i="33" s="1"/>
  <c r="AO202" i="33"/>
  <c r="AO200" i="33"/>
  <c r="AO196" i="33"/>
  <c r="AO195" i="33" s="1"/>
  <c r="AO194" i="33" s="1"/>
  <c r="AO190" i="33"/>
  <c r="AO189" i="33" s="1"/>
  <c r="AO188" i="33" s="1"/>
  <c r="AO186" i="33"/>
  <c r="AO185" i="33" s="1"/>
  <c r="AO183" i="33"/>
  <c r="AO182" i="33" s="1"/>
  <c r="AO180" i="33"/>
  <c r="AO179" i="33" s="1"/>
  <c r="AO177" i="33"/>
  <c r="AO176" i="33" s="1"/>
  <c r="AO173" i="33"/>
  <c r="AO172" i="33" s="1"/>
  <c r="AO170" i="33"/>
  <c r="AO169" i="33" s="1"/>
  <c r="AO167" i="33"/>
  <c r="AO166" i="33" s="1"/>
  <c r="AO161" i="33"/>
  <c r="AO160" i="33" s="1"/>
  <c r="AO156" i="33"/>
  <c r="AO155" i="33" s="1"/>
  <c r="AO153" i="33"/>
  <c r="AO152" i="33" s="1"/>
  <c r="AO149" i="33"/>
  <c r="AO148" i="33" s="1"/>
  <c r="AO144" i="33"/>
  <c r="AO143" i="33" s="1"/>
  <c r="AO141" i="33"/>
  <c r="AO133" i="33"/>
  <c r="AO130" i="33"/>
  <c r="AO126" i="33"/>
  <c r="AO121" i="33"/>
  <c r="AO120" i="33" s="1"/>
  <c r="AO110" i="33"/>
  <c r="AO109" i="33" s="1"/>
  <c r="AO104" i="33"/>
  <c r="AO103" i="33" s="1"/>
  <c r="AO102" i="33" s="1"/>
  <c r="AO100" i="33"/>
  <c r="AO98" i="33"/>
  <c r="AO96" i="33"/>
  <c r="AO94" i="33"/>
  <c r="AO92" i="33"/>
  <c r="AO90" i="33"/>
  <c r="AO88" i="33"/>
  <c r="AO85" i="33"/>
  <c r="AO82" i="33"/>
  <c r="AO78" i="33"/>
  <c r="AO72" i="33"/>
  <c r="AO65" i="33"/>
  <c r="AO61" i="33"/>
  <c r="AO53" i="33"/>
  <c r="AO51" i="33"/>
  <c r="AO49" i="33"/>
  <c r="AO47" i="33"/>
  <c r="AO44" i="33"/>
  <c r="AO41" i="33"/>
  <c r="AO37" i="33"/>
  <c r="AO35" i="33"/>
  <c r="AO32" i="33"/>
  <c r="AO29" i="33"/>
  <c r="AO27" i="33"/>
  <c r="AO25" i="33"/>
  <c r="AO20" i="33"/>
  <c r="AO19" i="33" s="1"/>
  <c r="AO17" i="33"/>
  <c r="AO16" i="33" s="1"/>
  <c r="AO13" i="33"/>
  <c r="AO12" i="33" s="1"/>
  <c r="AN206" i="33"/>
  <c r="AN202" i="33"/>
  <c r="AN200" i="33"/>
  <c r="AN196" i="33"/>
  <c r="AN195" i="33" s="1"/>
  <c r="AN194" i="33" s="1"/>
  <c r="AN190" i="33"/>
  <c r="AN189" i="33" s="1"/>
  <c r="AN188" i="33" s="1"/>
  <c r="AN186" i="33"/>
  <c r="AN185" i="33" s="1"/>
  <c r="AN183" i="33"/>
  <c r="AN182" i="33" s="1"/>
  <c r="AN180" i="33"/>
  <c r="AN179" i="33" s="1"/>
  <c r="AN177" i="33"/>
  <c r="AN176" i="33" s="1"/>
  <c r="AN173" i="33"/>
  <c r="AN172" i="33" s="1"/>
  <c r="AN170" i="33"/>
  <c r="AN169" i="33" s="1"/>
  <c r="AN167" i="33"/>
  <c r="AN166" i="33" s="1"/>
  <c r="AN161" i="33"/>
  <c r="AN160" i="33" s="1"/>
  <c r="AN156" i="33"/>
  <c r="AN155" i="33" s="1"/>
  <c r="AN153" i="33"/>
  <c r="AN152" i="33" s="1"/>
  <c r="AN149" i="33"/>
  <c r="AN148" i="33" s="1"/>
  <c r="AN144" i="33"/>
  <c r="AN143" i="33" s="1"/>
  <c r="AN141" i="33"/>
  <c r="AN133" i="33"/>
  <c r="AN130" i="33"/>
  <c r="AN126" i="33"/>
  <c r="AN121" i="33"/>
  <c r="AN120" i="33" s="1"/>
  <c r="AN110" i="33"/>
  <c r="AN109" i="33" s="1"/>
  <c r="AN104" i="33"/>
  <c r="AN103" i="33" s="1"/>
  <c r="AN102" i="33" s="1"/>
  <c r="AN100" i="33"/>
  <c r="AN98" i="33"/>
  <c r="AN96" i="33"/>
  <c r="AN94" i="33"/>
  <c r="AN92" i="33"/>
  <c r="AN90" i="33"/>
  <c r="AN88" i="33"/>
  <c r="AN85" i="33"/>
  <c r="AN82" i="33"/>
  <c r="AN78" i="33"/>
  <c r="AN72" i="33"/>
  <c r="AN65" i="33"/>
  <c r="AN61" i="33"/>
  <c r="AN53" i="33"/>
  <c r="AN51" i="33"/>
  <c r="AN49" i="33"/>
  <c r="AN47" i="33"/>
  <c r="AN44" i="33"/>
  <c r="AN41" i="33"/>
  <c r="AN37" i="33"/>
  <c r="AN35" i="33"/>
  <c r="AN32" i="33"/>
  <c r="AN29" i="33"/>
  <c r="AN27" i="33"/>
  <c r="AN25" i="33"/>
  <c r="AN20" i="33"/>
  <c r="AN19" i="33" s="1"/>
  <c r="AN17" i="33"/>
  <c r="AN16" i="33" s="1"/>
  <c r="AN13" i="33"/>
  <c r="AN12" i="33" s="1"/>
  <c r="AM206" i="33"/>
  <c r="AL206" i="33"/>
  <c r="AK206" i="33"/>
  <c r="AJ206" i="33"/>
  <c r="AE206" i="33"/>
  <c r="AE202" i="33"/>
  <c r="AE200" i="33"/>
  <c r="AE196" i="33"/>
  <c r="AE195" i="33" s="1"/>
  <c r="AE194" i="33" s="1"/>
  <c r="AE190" i="33"/>
  <c r="AE189" i="33" s="1"/>
  <c r="AE188" i="33" s="1"/>
  <c r="AE186" i="33"/>
  <c r="AE185" i="33" s="1"/>
  <c r="AE183" i="33"/>
  <c r="AE182" i="33" s="1"/>
  <c r="AE180" i="33"/>
  <c r="AE179" i="33" s="1"/>
  <c r="AE177" i="33"/>
  <c r="AE176" i="33" s="1"/>
  <c r="AE173" i="33"/>
  <c r="AE172" i="33" s="1"/>
  <c r="AE170" i="33"/>
  <c r="AE169" i="33" s="1"/>
  <c r="AE167" i="33"/>
  <c r="AE166" i="33" s="1"/>
  <c r="AE161" i="33"/>
  <c r="AE160" i="33" s="1"/>
  <c r="AE156" i="33"/>
  <c r="AE155" i="33" s="1"/>
  <c r="AE153" i="33"/>
  <c r="AE152" i="33" s="1"/>
  <c r="AE149" i="33"/>
  <c r="AE148" i="33" s="1"/>
  <c r="AE144" i="33"/>
  <c r="AE143" i="33" s="1"/>
  <c r="AE141" i="33"/>
  <c r="AE133" i="33"/>
  <c r="AE130" i="33"/>
  <c r="AE126" i="33"/>
  <c r="AE110" i="33"/>
  <c r="AE109" i="33" s="1"/>
  <c r="AE104" i="33"/>
  <c r="AE103" i="33" s="1"/>
  <c r="AE102" i="33" s="1"/>
  <c r="AE100" i="33"/>
  <c r="AE98" i="33"/>
  <c r="AE96" i="33"/>
  <c r="AE94" i="33"/>
  <c r="AE92" i="33"/>
  <c r="AE90" i="33"/>
  <c r="AE88" i="33"/>
  <c r="AE85" i="33"/>
  <c r="AE82" i="33"/>
  <c r="AE65" i="33"/>
  <c r="AE61" i="33"/>
  <c r="AE53" i="33"/>
  <c r="AE51" i="33"/>
  <c r="AE49" i="33"/>
  <c r="AE47" i="33"/>
  <c r="AE44" i="33"/>
  <c r="AE41" i="33"/>
  <c r="AE37" i="33"/>
  <c r="AE35" i="33"/>
  <c r="AE32" i="33"/>
  <c r="AE29" i="33"/>
  <c r="AE27" i="33"/>
  <c r="AE25" i="33"/>
  <c r="AE20" i="33"/>
  <c r="AE19" i="33" s="1"/>
  <c r="AE17" i="33"/>
  <c r="AE16" i="33" s="1"/>
  <c r="AE13" i="33"/>
  <c r="AE12" i="33" s="1"/>
  <c r="AH206" i="33"/>
  <c r="AD206" i="33"/>
  <c r="AC206" i="33"/>
  <c r="AB206" i="33"/>
  <c r="AA206" i="33"/>
  <c r="Z206" i="33"/>
  <c r="X206" i="33"/>
  <c r="AB202" i="33"/>
  <c r="AB200" i="33"/>
  <c r="AB196" i="33"/>
  <c r="AB195" i="33" s="1"/>
  <c r="AB194" i="33" s="1"/>
  <c r="AB190" i="33"/>
  <c r="AB189" i="33" s="1"/>
  <c r="AB188" i="33" s="1"/>
  <c r="AB186" i="33"/>
  <c r="AB185" i="33" s="1"/>
  <c r="AB183" i="33"/>
  <c r="AB182" i="33" s="1"/>
  <c r="AB180" i="33"/>
  <c r="AB179" i="33" s="1"/>
  <c r="AB177" i="33"/>
  <c r="AB176" i="33" s="1"/>
  <c r="AB173" i="33"/>
  <c r="AB172" i="33" s="1"/>
  <c r="AB170" i="33"/>
  <c r="AB169" i="33" s="1"/>
  <c r="AB167" i="33"/>
  <c r="AB166" i="33" s="1"/>
  <c r="AB161" i="33"/>
  <c r="AB160" i="33" s="1"/>
  <c r="AB156" i="33"/>
  <c r="AB155" i="33" s="1"/>
  <c r="AB153" i="33"/>
  <c r="AB152" i="33" s="1"/>
  <c r="AB149" i="33"/>
  <c r="AB148" i="33" s="1"/>
  <c r="AB144" i="33"/>
  <c r="AB143" i="33" s="1"/>
  <c r="AB141" i="33"/>
  <c r="AB133" i="33"/>
  <c r="AB130" i="33"/>
  <c r="AB126" i="33"/>
  <c r="AB121" i="33"/>
  <c r="AB120" i="33" s="1"/>
  <c r="AB110" i="33"/>
  <c r="AB109" i="33" s="1"/>
  <c r="AB104" i="33"/>
  <c r="AB103" i="33" s="1"/>
  <c r="AB102" i="33" s="1"/>
  <c r="AB100" i="33"/>
  <c r="AB98" i="33"/>
  <c r="AB96" i="33"/>
  <c r="AB94" i="33"/>
  <c r="AB92" i="33"/>
  <c r="AB90" i="33"/>
  <c r="AB88" i="33"/>
  <c r="AB85" i="33"/>
  <c r="AB82" i="33"/>
  <c r="AB78" i="33"/>
  <c r="AB72" i="33"/>
  <c r="AB65" i="33"/>
  <c r="AB61" i="33"/>
  <c r="AB53" i="33"/>
  <c r="AB51" i="33"/>
  <c r="AB49" i="33"/>
  <c r="AB47" i="33"/>
  <c r="AB44" i="33"/>
  <c r="AB41" i="33"/>
  <c r="AB37" i="33"/>
  <c r="AB35" i="33"/>
  <c r="AB32" i="33"/>
  <c r="AB29" i="33"/>
  <c r="AB27" i="33"/>
  <c r="AB25" i="33"/>
  <c r="AB20" i="33"/>
  <c r="AB19" i="33" s="1"/>
  <c r="AB17" i="33"/>
  <c r="AB16" i="33" s="1"/>
  <c r="AB13" i="33"/>
  <c r="AB12" i="33" s="1"/>
  <c r="W78" i="33"/>
  <c r="C72" i="33"/>
  <c r="D72" i="33"/>
  <c r="E72" i="33"/>
  <c r="F72" i="33"/>
  <c r="G72" i="33"/>
  <c r="H72" i="33"/>
  <c r="I72" i="33"/>
  <c r="J72" i="33"/>
  <c r="K72" i="33"/>
  <c r="L72" i="33"/>
  <c r="M72" i="33"/>
  <c r="N72" i="33"/>
  <c r="O72" i="33"/>
  <c r="P72" i="33"/>
  <c r="Q72" i="33"/>
  <c r="R72" i="33"/>
  <c r="S72" i="33"/>
  <c r="T72" i="33"/>
  <c r="X72" i="33"/>
  <c r="Y72" i="33"/>
  <c r="Z72" i="33"/>
  <c r="AA72" i="33"/>
  <c r="AC72" i="33"/>
  <c r="AD72" i="33"/>
  <c r="AJ72" i="33"/>
  <c r="AK72" i="33"/>
  <c r="AL72" i="33"/>
  <c r="AM72" i="33"/>
  <c r="AT72" i="33"/>
  <c r="C78" i="33"/>
  <c r="D78" i="33"/>
  <c r="E78" i="33"/>
  <c r="F78" i="33"/>
  <c r="G78" i="33"/>
  <c r="H78" i="33"/>
  <c r="I78" i="33"/>
  <c r="J78" i="33"/>
  <c r="K78" i="33"/>
  <c r="L78" i="33"/>
  <c r="M78" i="33"/>
  <c r="N78" i="33"/>
  <c r="O78" i="33"/>
  <c r="P78" i="33"/>
  <c r="Q78" i="33"/>
  <c r="R78" i="33"/>
  <c r="S78" i="33"/>
  <c r="T78" i="33"/>
  <c r="U78" i="33"/>
  <c r="V78" i="33"/>
  <c r="X78" i="33"/>
  <c r="Y78" i="33"/>
  <c r="Z78" i="33"/>
  <c r="AA78" i="33"/>
  <c r="AC78" i="33"/>
  <c r="AD78" i="33"/>
  <c r="AJ78" i="33"/>
  <c r="AK78" i="33"/>
  <c r="AL78" i="33"/>
  <c r="AM78" i="33"/>
  <c r="AT78" i="33"/>
  <c r="B78" i="33"/>
  <c r="B72" i="33"/>
  <c r="C202" i="33"/>
  <c r="D202" i="33"/>
  <c r="E202" i="33"/>
  <c r="F202" i="33"/>
  <c r="G202" i="33"/>
  <c r="H202" i="33"/>
  <c r="I202" i="33"/>
  <c r="J202" i="33"/>
  <c r="K202" i="33"/>
  <c r="L202" i="33"/>
  <c r="M202" i="33"/>
  <c r="N202" i="33"/>
  <c r="O202" i="33"/>
  <c r="P202" i="33"/>
  <c r="Q202" i="33"/>
  <c r="R202" i="33"/>
  <c r="S202" i="33"/>
  <c r="T202" i="33"/>
  <c r="U202" i="33"/>
  <c r="V202" i="33"/>
  <c r="X202" i="33"/>
  <c r="Y202" i="33"/>
  <c r="Z202" i="33"/>
  <c r="AA202" i="33"/>
  <c r="AC202" i="33"/>
  <c r="AD202" i="33"/>
  <c r="AJ202" i="33"/>
  <c r="AK202" i="33"/>
  <c r="AL202" i="33"/>
  <c r="AM202" i="33"/>
  <c r="AT202" i="33"/>
  <c r="C200" i="33"/>
  <c r="D200" i="33"/>
  <c r="E200" i="33"/>
  <c r="F200" i="33"/>
  <c r="G200" i="33"/>
  <c r="H200" i="33"/>
  <c r="I200" i="33"/>
  <c r="J200" i="33"/>
  <c r="K200" i="33"/>
  <c r="L200" i="33"/>
  <c r="M200" i="33"/>
  <c r="N200" i="33"/>
  <c r="O200" i="33"/>
  <c r="P200" i="33"/>
  <c r="Q200" i="33"/>
  <c r="R200" i="33"/>
  <c r="S200" i="33"/>
  <c r="T200" i="33"/>
  <c r="U200" i="33"/>
  <c r="V200" i="33"/>
  <c r="X200" i="33"/>
  <c r="Y200" i="33"/>
  <c r="Z200" i="33"/>
  <c r="AA200" i="33"/>
  <c r="AC200" i="33"/>
  <c r="AD200" i="33"/>
  <c r="AJ200" i="33"/>
  <c r="AK200" i="33"/>
  <c r="AL200" i="33"/>
  <c r="AM200" i="33"/>
  <c r="AT200" i="33"/>
  <c r="C196" i="33"/>
  <c r="C195" i="33" s="1"/>
  <c r="C194" i="33" s="1"/>
  <c r="D196" i="33"/>
  <c r="D195" i="33" s="1"/>
  <c r="D194" i="33" s="1"/>
  <c r="E196" i="33"/>
  <c r="E195" i="33" s="1"/>
  <c r="E194" i="33" s="1"/>
  <c r="F196" i="33"/>
  <c r="F195" i="33" s="1"/>
  <c r="F194" i="33" s="1"/>
  <c r="G196" i="33"/>
  <c r="G195" i="33" s="1"/>
  <c r="G194" i="33" s="1"/>
  <c r="H196" i="33"/>
  <c r="H195" i="33" s="1"/>
  <c r="H194" i="33" s="1"/>
  <c r="I196" i="33"/>
  <c r="I195" i="33" s="1"/>
  <c r="I194" i="33" s="1"/>
  <c r="J196" i="33"/>
  <c r="J195" i="33" s="1"/>
  <c r="J194" i="33" s="1"/>
  <c r="K196" i="33"/>
  <c r="K195" i="33" s="1"/>
  <c r="K194" i="33" s="1"/>
  <c r="L196" i="33"/>
  <c r="L195" i="33" s="1"/>
  <c r="L194" i="33" s="1"/>
  <c r="M196" i="33"/>
  <c r="M195" i="33" s="1"/>
  <c r="M194" i="33" s="1"/>
  <c r="N196" i="33"/>
  <c r="N195" i="33" s="1"/>
  <c r="N194" i="33" s="1"/>
  <c r="O196" i="33"/>
  <c r="O195" i="33" s="1"/>
  <c r="O194" i="33" s="1"/>
  <c r="P196" i="33"/>
  <c r="P195" i="33" s="1"/>
  <c r="P194" i="33" s="1"/>
  <c r="Q196" i="33"/>
  <c r="Q195" i="33" s="1"/>
  <c r="Q194" i="33" s="1"/>
  <c r="R196" i="33"/>
  <c r="R195" i="33" s="1"/>
  <c r="R194" i="33" s="1"/>
  <c r="S196" i="33"/>
  <c r="S195" i="33" s="1"/>
  <c r="S194" i="33" s="1"/>
  <c r="T196" i="33"/>
  <c r="T195" i="33" s="1"/>
  <c r="T194" i="33" s="1"/>
  <c r="U196" i="33"/>
  <c r="U195" i="33" s="1"/>
  <c r="U194" i="33" s="1"/>
  <c r="V196" i="33"/>
  <c r="V195" i="33" s="1"/>
  <c r="V194" i="33" s="1"/>
  <c r="X196" i="33"/>
  <c r="X195" i="33" s="1"/>
  <c r="X194" i="33" s="1"/>
  <c r="Y196" i="33"/>
  <c r="Y195" i="33" s="1"/>
  <c r="Y194" i="33" s="1"/>
  <c r="Z196" i="33"/>
  <c r="Z195" i="33" s="1"/>
  <c r="Z194" i="33" s="1"/>
  <c r="AA196" i="33"/>
  <c r="AA195" i="33" s="1"/>
  <c r="AA194" i="33" s="1"/>
  <c r="AC196" i="33"/>
  <c r="AC195" i="33" s="1"/>
  <c r="AC194" i="33" s="1"/>
  <c r="AD196" i="33"/>
  <c r="AD195" i="33" s="1"/>
  <c r="AD194" i="33" s="1"/>
  <c r="AH196" i="33"/>
  <c r="AH195" i="33" s="1"/>
  <c r="AH194" i="33" s="1"/>
  <c r="AJ196" i="33"/>
  <c r="AJ195" i="33" s="1"/>
  <c r="AJ194" i="33" s="1"/>
  <c r="AK196" i="33"/>
  <c r="AK195" i="33" s="1"/>
  <c r="AK194" i="33" s="1"/>
  <c r="AL196" i="33"/>
  <c r="AL195" i="33" s="1"/>
  <c r="AL194" i="33" s="1"/>
  <c r="AM196" i="33"/>
  <c r="AM195" i="33" s="1"/>
  <c r="AM194" i="33" s="1"/>
  <c r="D190" i="33"/>
  <c r="D189" i="33" s="1"/>
  <c r="D188" i="33" s="1"/>
  <c r="E190" i="33"/>
  <c r="E189" i="33" s="1"/>
  <c r="E188" i="33" s="1"/>
  <c r="F190" i="33"/>
  <c r="F189" i="33" s="1"/>
  <c r="F188" i="33" s="1"/>
  <c r="G190" i="33"/>
  <c r="G189" i="33" s="1"/>
  <c r="G188" i="33" s="1"/>
  <c r="H190" i="33"/>
  <c r="H189" i="33" s="1"/>
  <c r="H188" i="33" s="1"/>
  <c r="I190" i="33"/>
  <c r="I189" i="33" s="1"/>
  <c r="I188" i="33" s="1"/>
  <c r="J190" i="33"/>
  <c r="J189" i="33" s="1"/>
  <c r="J188" i="33" s="1"/>
  <c r="K190" i="33"/>
  <c r="K189" i="33" s="1"/>
  <c r="K188" i="33" s="1"/>
  <c r="L190" i="33"/>
  <c r="L189" i="33" s="1"/>
  <c r="L188" i="33" s="1"/>
  <c r="M190" i="33"/>
  <c r="M189" i="33" s="1"/>
  <c r="M188" i="33" s="1"/>
  <c r="N190" i="33"/>
  <c r="N189" i="33" s="1"/>
  <c r="N188" i="33" s="1"/>
  <c r="O190" i="33"/>
  <c r="O189" i="33" s="1"/>
  <c r="O188" i="33" s="1"/>
  <c r="P190" i="33"/>
  <c r="P189" i="33" s="1"/>
  <c r="P188" i="33" s="1"/>
  <c r="Q190" i="33"/>
  <c r="Q189" i="33" s="1"/>
  <c r="Q188" i="33" s="1"/>
  <c r="R190" i="33"/>
  <c r="R189" i="33" s="1"/>
  <c r="R188" i="33" s="1"/>
  <c r="S190" i="33"/>
  <c r="S189" i="33" s="1"/>
  <c r="S188" i="33" s="1"/>
  <c r="T190" i="33"/>
  <c r="T189" i="33" s="1"/>
  <c r="T188" i="33" s="1"/>
  <c r="U190" i="33"/>
  <c r="U189" i="33" s="1"/>
  <c r="U188" i="33" s="1"/>
  <c r="V190" i="33"/>
  <c r="V189" i="33" s="1"/>
  <c r="V188" i="33" s="1"/>
  <c r="X190" i="33"/>
  <c r="X189" i="33" s="1"/>
  <c r="X188" i="33" s="1"/>
  <c r="Y190" i="33"/>
  <c r="Y189" i="33" s="1"/>
  <c r="Y188" i="33" s="1"/>
  <c r="Z190" i="33"/>
  <c r="Z189" i="33" s="1"/>
  <c r="Z188" i="33" s="1"/>
  <c r="AA190" i="33"/>
  <c r="AA189" i="33" s="1"/>
  <c r="AA188" i="33" s="1"/>
  <c r="AC190" i="33"/>
  <c r="AC189" i="33" s="1"/>
  <c r="AC188" i="33" s="1"/>
  <c r="AD190" i="33"/>
  <c r="AD189" i="33" s="1"/>
  <c r="AD188" i="33" s="1"/>
  <c r="AH190" i="33"/>
  <c r="AH189" i="33" s="1"/>
  <c r="AH188" i="33" s="1"/>
  <c r="AJ190" i="33"/>
  <c r="AJ189" i="33" s="1"/>
  <c r="AJ188" i="33" s="1"/>
  <c r="AK190" i="33"/>
  <c r="AK189" i="33" s="1"/>
  <c r="AK188" i="33" s="1"/>
  <c r="AL190" i="33"/>
  <c r="AL189" i="33" s="1"/>
  <c r="AL188" i="33" s="1"/>
  <c r="AM190" i="33"/>
  <c r="AM189" i="33" s="1"/>
  <c r="AM188" i="33" s="1"/>
  <c r="AT190" i="33"/>
  <c r="AT189" i="33" s="1"/>
  <c r="AT188" i="33" s="1"/>
  <c r="C186" i="33"/>
  <c r="C185" i="33" s="1"/>
  <c r="D186" i="33"/>
  <c r="D185" i="33" s="1"/>
  <c r="E186" i="33"/>
  <c r="E185" i="33" s="1"/>
  <c r="F186" i="33"/>
  <c r="F185" i="33" s="1"/>
  <c r="G186" i="33"/>
  <c r="G185" i="33" s="1"/>
  <c r="H186" i="33"/>
  <c r="H185" i="33" s="1"/>
  <c r="I186" i="33"/>
  <c r="I185" i="33" s="1"/>
  <c r="J186" i="33"/>
  <c r="J185" i="33" s="1"/>
  <c r="K186" i="33"/>
  <c r="K185" i="33" s="1"/>
  <c r="L186" i="33"/>
  <c r="L185" i="33" s="1"/>
  <c r="M186" i="33"/>
  <c r="M185" i="33" s="1"/>
  <c r="N186" i="33"/>
  <c r="N185" i="33" s="1"/>
  <c r="O186" i="33"/>
  <c r="O185" i="33" s="1"/>
  <c r="P186" i="33"/>
  <c r="P185" i="33" s="1"/>
  <c r="Q186" i="33"/>
  <c r="Q185" i="33" s="1"/>
  <c r="R186" i="33"/>
  <c r="R185" i="33" s="1"/>
  <c r="S186" i="33"/>
  <c r="S185" i="33" s="1"/>
  <c r="T186" i="33"/>
  <c r="T185" i="33" s="1"/>
  <c r="U186" i="33"/>
  <c r="U185" i="33" s="1"/>
  <c r="V186" i="33"/>
  <c r="V185" i="33" s="1"/>
  <c r="X186" i="33"/>
  <c r="X185" i="33" s="1"/>
  <c r="Y186" i="33"/>
  <c r="Y185" i="33" s="1"/>
  <c r="Z186" i="33"/>
  <c r="Z185" i="33" s="1"/>
  <c r="AA186" i="33"/>
  <c r="AA185" i="33" s="1"/>
  <c r="AC186" i="33"/>
  <c r="AC185" i="33" s="1"/>
  <c r="AD186" i="33"/>
  <c r="AD185" i="33" s="1"/>
  <c r="AH186" i="33"/>
  <c r="AH185" i="33" s="1"/>
  <c r="AJ186" i="33"/>
  <c r="AJ185" i="33" s="1"/>
  <c r="AK186" i="33"/>
  <c r="AK185" i="33" s="1"/>
  <c r="AL186" i="33"/>
  <c r="AL185" i="33" s="1"/>
  <c r="AM186" i="33"/>
  <c r="AM185" i="33" s="1"/>
  <c r="AT186" i="33"/>
  <c r="AT185" i="33" s="1"/>
  <c r="C183" i="33"/>
  <c r="C182" i="33" s="1"/>
  <c r="D183" i="33"/>
  <c r="D182" i="33" s="1"/>
  <c r="E183" i="33"/>
  <c r="E182" i="33" s="1"/>
  <c r="F183" i="33"/>
  <c r="F182" i="33" s="1"/>
  <c r="G183" i="33"/>
  <c r="G182" i="33" s="1"/>
  <c r="H183" i="33"/>
  <c r="H182" i="33" s="1"/>
  <c r="I183" i="33"/>
  <c r="I182" i="33" s="1"/>
  <c r="J183" i="33"/>
  <c r="J182" i="33" s="1"/>
  <c r="K183" i="33"/>
  <c r="K182" i="33" s="1"/>
  <c r="L183" i="33"/>
  <c r="L182" i="33" s="1"/>
  <c r="M183" i="33"/>
  <c r="M182" i="33" s="1"/>
  <c r="N183" i="33"/>
  <c r="N182" i="33" s="1"/>
  <c r="O183" i="33"/>
  <c r="O182" i="33" s="1"/>
  <c r="P183" i="33"/>
  <c r="P182" i="33" s="1"/>
  <c r="Q183" i="33"/>
  <c r="Q182" i="33" s="1"/>
  <c r="R183" i="33"/>
  <c r="R182" i="33" s="1"/>
  <c r="S183" i="33"/>
  <c r="S182" i="33" s="1"/>
  <c r="T183" i="33"/>
  <c r="T182" i="33" s="1"/>
  <c r="U183" i="33"/>
  <c r="U182" i="33" s="1"/>
  <c r="V183" i="33"/>
  <c r="V182" i="33" s="1"/>
  <c r="X183" i="33"/>
  <c r="X182" i="33" s="1"/>
  <c r="Y183" i="33"/>
  <c r="Y182" i="33" s="1"/>
  <c r="Z183" i="33"/>
  <c r="Z182" i="33" s="1"/>
  <c r="AA183" i="33"/>
  <c r="AA182" i="33" s="1"/>
  <c r="AC183" i="33"/>
  <c r="AC182" i="33" s="1"/>
  <c r="AD183" i="33"/>
  <c r="AD182" i="33" s="1"/>
  <c r="AH183" i="33"/>
  <c r="AH182" i="33" s="1"/>
  <c r="AJ183" i="33"/>
  <c r="AJ182" i="33" s="1"/>
  <c r="AK183" i="33"/>
  <c r="AK182" i="33" s="1"/>
  <c r="AL183" i="33"/>
  <c r="AL182" i="33" s="1"/>
  <c r="AM183" i="33"/>
  <c r="AM182" i="33" s="1"/>
  <c r="AT183" i="33"/>
  <c r="AT182" i="33" s="1"/>
  <c r="C180" i="33"/>
  <c r="C179" i="33" s="1"/>
  <c r="D180" i="33"/>
  <c r="D179" i="33" s="1"/>
  <c r="E180" i="33"/>
  <c r="E179" i="33" s="1"/>
  <c r="F180" i="33"/>
  <c r="F179" i="33" s="1"/>
  <c r="G180" i="33"/>
  <c r="G179" i="33" s="1"/>
  <c r="H180" i="33"/>
  <c r="H179" i="33" s="1"/>
  <c r="I180" i="33"/>
  <c r="I179" i="33" s="1"/>
  <c r="J180" i="33"/>
  <c r="J179" i="33" s="1"/>
  <c r="K180" i="33"/>
  <c r="K179" i="33" s="1"/>
  <c r="L180" i="33"/>
  <c r="L179" i="33" s="1"/>
  <c r="M180" i="33"/>
  <c r="M179" i="33" s="1"/>
  <c r="N180" i="33"/>
  <c r="N179" i="33" s="1"/>
  <c r="O180" i="33"/>
  <c r="O179" i="33" s="1"/>
  <c r="P180" i="33"/>
  <c r="P179" i="33" s="1"/>
  <c r="Q180" i="33"/>
  <c r="Q179" i="33" s="1"/>
  <c r="R180" i="33"/>
  <c r="R179" i="33" s="1"/>
  <c r="S180" i="33"/>
  <c r="S179" i="33" s="1"/>
  <c r="T180" i="33"/>
  <c r="T179" i="33" s="1"/>
  <c r="U180" i="33"/>
  <c r="U179" i="33" s="1"/>
  <c r="V180" i="33"/>
  <c r="V179" i="33" s="1"/>
  <c r="X180" i="33"/>
  <c r="X179" i="33" s="1"/>
  <c r="Y180" i="33"/>
  <c r="Y179" i="33" s="1"/>
  <c r="Z180" i="33"/>
  <c r="Z179" i="33" s="1"/>
  <c r="AA180" i="33"/>
  <c r="AA179" i="33" s="1"/>
  <c r="AC180" i="33"/>
  <c r="AC179" i="33" s="1"/>
  <c r="AD180" i="33"/>
  <c r="AD179" i="33" s="1"/>
  <c r="AH180" i="33"/>
  <c r="AH179" i="33" s="1"/>
  <c r="AJ180" i="33"/>
  <c r="AJ179" i="33" s="1"/>
  <c r="AK180" i="33"/>
  <c r="AK179" i="33" s="1"/>
  <c r="AL180" i="33"/>
  <c r="AL179" i="33" s="1"/>
  <c r="AM180" i="33"/>
  <c r="AM179" i="33" s="1"/>
  <c r="AT180" i="33"/>
  <c r="AT179" i="33" s="1"/>
  <c r="C177" i="33"/>
  <c r="C176" i="33" s="1"/>
  <c r="D177" i="33"/>
  <c r="D176" i="33" s="1"/>
  <c r="E177" i="33"/>
  <c r="E176" i="33" s="1"/>
  <c r="F177" i="33"/>
  <c r="F176" i="33" s="1"/>
  <c r="G177" i="33"/>
  <c r="G176" i="33" s="1"/>
  <c r="H177" i="33"/>
  <c r="H176" i="33" s="1"/>
  <c r="I177" i="33"/>
  <c r="I176" i="33" s="1"/>
  <c r="J177" i="33"/>
  <c r="J176" i="33" s="1"/>
  <c r="K177" i="33"/>
  <c r="K176" i="33" s="1"/>
  <c r="L177" i="33"/>
  <c r="L176" i="33" s="1"/>
  <c r="M177" i="33"/>
  <c r="M176" i="33" s="1"/>
  <c r="N177" i="33"/>
  <c r="N176" i="33" s="1"/>
  <c r="O177" i="33"/>
  <c r="O176" i="33" s="1"/>
  <c r="P177" i="33"/>
  <c r="P176" i="33" s="1"/>
  <c r="Q177" i="33"/>
  <c r="Q176" i="33" s="1"/>
  <c r="R177" i="33"/>
  <c r="R176" i="33" s="1"/>
  <c r="S177" i="33"/>
  <c r="S176" i="33" s="1"/>
  <c r="T177" i="33"/>
  <c r="T176" i="33" s="1"/>
  <c r="U177" i="33"/>
  <c r="U176" i="33" s="1"/>
  <c r="V177" i="33"/>
  <c r="V176" i="33" s="1"/>
  <c r="X177" i="33"/>
  <c r="X176" i="33" s="1"/>
  <c r="Y177" i="33"/>
  <c r="Y176" i="33" s="1"/>
  <c r="Z177" i="33"/>
  <c r="Z176" i="33" s="1"/>
  <c r="AA177" i="33"/>
  <c r="AA176" i="33" s="1"/>
  <c r="AC177" i="33"/>
  <c r="AC176" i="33" s="1"/>
  <c r="AD177" i="33"/>
  <c r="AD176" i="33" s="1"/>
  <c r="AH177" i="33"/>
  <c r="AH176" i="33" s="1"/>
  <c r="AJ177" i="33"/>
  <c r="AJ176" i="33" s="1"/>
  <c r="AK177" i="33"/>
  <c r="AK176" i="33" s="1"/>
  <c r="AL177" i="33"/>
  <c r="AL176" i="33" s="1"/>
  <c r="AM177" i="33"/>
  <c r="AM176" i="33" s="1"/>
  <c r="AT177" i="33"/>
  <c r="AT176" i="33" s="1"/>
  <c r="C173" i="33"/>
  <c r="C172" i="33" s="1"/>
  <c r="D173" i="33"/>
  <c r="D172" i="33" s="1"/>
  <c r="E173" i="33"/>
  <c r="E172" i="33" s="1"/>
  <c r="F173" i="33"/>
  <c r="F172" i="33" s="1"/>
  <c r="G173" i="33"/>
  <c r="G172" i="33" s="1"/>
  <c r="H173" i="33"/>
  <c r="H172" i="33" s="1"/>
  <c r="I173" i="33"/>
  <c r="I172" i="33" s="1"/>
  <c r="J173" i="33"/>
  <c r="J172" i="33" s="1"/>
  <c r="K173" i="33"/>
  <c r="K172" i="33" s="1"/>
  <c r="L173" i="33"/>
  <c r="L172" i="33" s="1"/>
  <c r="M173" i="33"/>
  <c r="M172" i="33" s="1"/>
  <c r="N173" i="33"/>
  <c r="N172" i="33" s="1"/>
  <c r="O173" i="33"/>
  <c r="O172" i="33" s="1"/>
  <c r="P173" i="33"/>
  <c r="P172" i="33" s="1"/>
  <c r="Q173" i="33"/>
  <c r="Q172" i="33" s="1"/>
  <c r="R173" i="33"/>
  <c r="R172" i="33" s="1"/>
  <c r="S173" i="33"/>
  <c r="S172" i="33" s="1"/>
  <c r="T173" i="33"/>
  <c r="T172" i="33" s="1"/>
  <c r="U173" i="33"/>
  <c r="U172" i="33" s="1"/>
  <c r="V173" i="33"/>
  <c r="V172" i="33" s="1"/>
  <c r="X173" i="33"/>
  <c r="X172" i="33" s="1"/>
  <c r="Y173" i="33"/>
  <c r="Y172" i="33" s="1"/>
  <c r="Z173" i="33"/>
  <c r="Z172" i="33" s="1"/>
  <c r="AA173" i="33"/>
  <c r="AA172" i="33" s="1"/>
  <c r="AC173" i="33"/>
  <c r="AC172" i="33" s="1"/>
  <c r="AD173" i="33"/>
  <c r="AD172" i="33" s="1"/>
  <c r="AH173" i="33"/>
  <c r="AH172" i="33" s="1"/>
  <c r="AJ173" i="33"/>
  <c r="AJ172" i="33" s="1"/>
  <c r="AK173" i="33"/>
  <c r="AK172" i="33" s="1"/>
  <c r="AL173" i="33"/>
  <c r="AL172" i="33" s="1"/>
  <c r="AM173" i="33"/>
  <c r="AM172" i="33" s="1"/>
  <c r="AT173" i="33"/>
  <c r="AT172" i="33" s="1"/>
  <c r="C170" i="33"/>
  <c r="C169" i="33" s="1"/>
  <c r="D170" i="33"/>
  <c r="D169" i="33" s="1"/>
  <c r="E170" i="33"/>
  <c r="E169" i="33" s="1"/>
  <c r="F170" i="33"/>
  <c r="F169" i="33" s="1"/>
  <c r="G170" i="33"/>
  <c r="G169" i="33" s="1"/>
  <c r="H170" i="33"/>
  <c r="H169" i="33" s="1"/>
  <c r="I170" i="33"/>
  <c r="I169" i="33" s="1"/>
  <c r="J170" i="33"/>
  <c r="J169" i="33" s="1"/>
  <c r="K170" i="33"/>
  <c r="K169" i="33" s="1"/>
  <c r="L170" i="33"/>
  <c r="L169" i="33" s="1"/>
  <c r="M170" i="33"/>
  <c r="M169" i="33" s="1"/>
  <c r="N170" i="33"/>
  <c r="N169" i="33" s="1"/>
  <c r="O170" i="33"/>
  <c r="O169" i="33" s="1"/>
  <c r="P170" i="33"/>
  <c r="P169" i="33" s="1"/>
  <c r="Q170" i="33"/>
  <c r="Q169" i="33" s="1"/>
  <c r="R170" i="33"/>
  <c r="R169" i="33" s="1"/>
  <c r="S170" i="33"/>
  <c r="S169" i="33" s="1"/>
  <c r="T170" i="33"/>
  <c r="T169" i="33" s="1"/>
  <c r="U170" i="33"/>
  <c r="U169" i="33" s="1"/>
  <c r="V170" i="33"/>
  <c r="V169" i="33" s="1"/>
  <c r="X170" i="33"/>
  <c r="X169" i="33" s="1"/>
  <c r="Y170" i="33"/>
  <c r="Y169" i="33" s="1"/>
  <c r="Z170" i="33"/>
  <c r="Z169" i="33" s="1"/>
  <c r="AA170" i="33"/>
  <c r="AA169" i="33" s="1"/>
  <c r="AC170" i="33"/>
  <c r="AC169" i="33" s="1"/>
  <c r="AD170" i="33"/>
  <c r="AD169" i="33" s="1"/>
  <c r="AH170" i="33"/>
  <c r="AH169" i="33" s="1"/>
  <c r="AJ170" i="33"/>
  <c r="AJ169" i="33" s="1"/>
  <c r="AK170" i="33"/>
  <c r="AK169" i="33" s="1"/>
  <c r="AL170" i="33"/>
  <c r="AL169" i="33" s="1"/>
  <c r="AM170" i="33"/>
  <c r="AM169" i="33" s="1"/>
  <c r="AT170" i="33"/>
  <c r="AT169" i="33" s="1"/>
  <c r="C167" i="33"/>
  <c r="C166" i="33" s="1"/>
  <c r="D167" i="33"/>
  <c r="D166" i="33" s="1"/>
  <c r="E167" i="33"/>
  <c r="E166" i="33" s="1"/>
  <c r="F167" i="33"/>
  <c r="F166" i="33" s="1"/>
  <c r="G167" i="33"/>
  <c r="G166" i="33" s="1"/>
  <c r="H167" i="33"/>
  <c r="H166" i="33" s="1"/>
  <c r="I167" i="33"/>
  <c r="I166" i="33" s="1"/>
  <c r="J167" i="33"/>
  <c r="J166" i="33" s="1"/>
  <c r="K167" i="33"/>
  <c r="K166" i="33" s="1"/>
  <c r="L167" i="33"/>
  <c r="L166" i="33" s="1"/>
  <c r="M167" i="33"/>
  <c r="M166" i="33" s="1"/>
  <c r="N167" i="33"/>
  <c r="N166" i="33" s="1"/>
  <c r="O167" i="33"/>
  <c r="O166" i="33" s="1"/>
  <c r="P167" i="33"/>
  <c r="P166" i="33" s="1"/>
  <c r="Q167" i="33"/>
  <c r="Q166" i="33" s="1"/>
  <c r="R167" i="33"/>
  <c r="R166" i="33" s="1"/>
  <c r="S167" i="33"/>
  <c r="S166" i="33" s="1"/>
  <c r="T167" i="33"/>
  <c r="T166" i="33" s="1"/>
  <c r="U167" i="33"/>
  <c r="U166" i="33" s="1"/>
  <c r="V167" i="33"/>
  <c r="V166" i="33" s="1"/>
  <c r="X167" i="33"/>
  <c r="X166" i="33" s="1"/>
  <c r="Y167" i="33"/>
  <c r="Y166" i="33" s="1"/>
  <c r="Z167" i="33"/>
  <c r="Z166" i="33" s="1"/>
  <c r="AA167" i="33"/>
  <c r="AA166" i="33" s="1"/>
  <c r="AC167" i="33"/>
  <c r="AC166" i="33" s="1"/>
  <c r="AD167" i="33"/>
  <c r="AD166" i="33" s="1"/>
  <c r="AH167" i="33"/>
  <c r="AH166" i="33" s="1"/>
  <c r="AJ167" i="33"/>
  <c r="AJ166" i="33" s="1"/>
  <c r="AK167" i="33"/>
  <c r="AK166" i="33" s="1"/>
  <c r="AL167" i="33"/>
  <c r="AL166" i="33" s="1"/>
  <c r="AM167" i="33"/>
  <c r="AM166" i="33" s="1"/>
  <c r="AT167" i="33"/>
  <c r="AT166" i="33" s="1"/>
  <c r="C161" i="33"/>
  <c r="C160" i="33" s="1"/>
  <c r="D161" i="33"/>
  <c r="D160" i="33" s="1"/>
  <c r="E161" i="33"/>
  <c r="E160" i="33" s="1"/>
  <c r="F161" i="33"/>
  <c r="F160" i="33" s="1"/>
  <c r="G161" i="33"/>
  <c r="G160" i="33" s="1"/>
  <c r="H161" i="33"/>
  <c r="H160" i="33" s="1"/>
  <c r="I161" i="33"/>
  <c r="I160" i="33" s="1"/>
  <c r="J161" i="33"/>
  <c r="J160" i="33" s="1"/>
  <c r="K161" i="33"/>
  <c r="K160" i="33" s="1"/>
  <c r="L161" i="33"/>
  <c r="L160" i="33" s="1"/>
  <c r="M161" i="33"/>
  <c r="M160" i="33" s="1"/>
  <c r="N161" i="33"/>
  <c r="N160" i="33" s="1"/>
  <c r="O161" i="33"/>
  <c r="O160" i="33" s="1"/>
  <c r="P161" i="33"/>
  <c r="P160" i="33" s="1"/>
  <c r="Q161" i="33"/>
  <c r="Q160" i="33" s="1"/>
  <c r="R161" i="33"/>
  <c r="R160" i="33" s="1"/>
  <c r="S161" i="33"/>
  <c r="S160" i="33" s="1"/>
  <c r="T161" i="33"/>
  <c r="T160" i="33" s="1"/>
  <c r="U161" i="33"/>
  <c r="U160" i="33" s="1"/>
  <c r="V161" i="33"/>
  <c r="V160" i="33" s="1"/>
  <c r="X161" i="33"/>
  <c r="X160" i="33" s="1"/>
  <c r="Y161" i="33"/>
  <c r="Y160" i="33" s="1"/>
  <c r="Z161" i="33"/>
  <c r="Z160" i="33" s="1"/>
  <c r="AA161" i="33"/>
  <c r="AA160" i="33" s="1"/>
  <c r="AC161" i="33"/>
  <c r="AC160" i="33" s="1"/>
  <c r="AD161" i="33"/>
  <c r="AD160" i="33" s="1"/>
  <c r="AJ161" i="33"/>
  <c r="AJ160" i="33" s="1"/>
  <c r="AK161" i="33"/>
  <c r="AK160" i="33" s="1"/>
  <c r="AL161" i="33"/>
  <c r="AL160" i="33" s="1"/>
  <c r="AM161" i="33"/>
  <c r="AM160" i="33" s="1"/>
  <c r="AT161" i="33"/>
  <c r="AT160" i="33" s="1"/>
  <c r="C156" i="33"/>
  <c r="C155" i="33" s="1"/>
  <c r="D156" i="33"/>
  <c r="D155" i="33" s="1"/>
  <c r="E156" i="33"/>
  <c r="E155" i="33" s="1"/>
  <c r="F156" i="33"/>
  <c r="F155" i="33" s="1"/>
  <c r="G156" i="33"/>
  <c r="G155" i="33" s="1"/>
  <c r="H156" i="33"/>
  <c r="H155" i="33" s="1"/>
  <c r="I156" i="33"/>
  <c r="I155" i="33" s="1"/>
  <c r="J156" i="33"/>
  <c r="J155" i="33" s="1"/>
  <c r="K156" i="33"/>
  <c r="K155" i="33" s="1"/>
  <c r="L156" i="33"/>
  <c r="L155" i="33" s="1"/>
  <c r="M156" i="33"/>
  <c r="M155" i="33" s="1"/>
  <c r="N156" i="33"/>
  <c r="N155" i="33" s="1"/>
  <c r="O156" i="33"/>
  <c r="O155" i="33" s="1"/>
  <c r="P156" i="33"/>
  <c r="P155" i="33" s="1"/>
  <c r="Q156" i="33"/>
  <c r="Q155" i="33" s="1"/>
  <c r="R156" i="33"/>
  <c r="R155" i="33" s="1"/>
  <c r="S156" i="33"/>
  <c r="S155" i="33" s="1"/>
  <c r="T156" i="33"/>
  <c r="T155" i="33" s="1"/>
  <c r="U156" i="33"/>
  <c r="U155" i="33" s="1"/>
  <c r="V156" i="33"/>
  <c r="V155" i="33" s="1"/>
  <c r="X156" i="33"/>
  <c r="X155" i="33" s="1"/>
  <c r="Y156" i="33"/>
  <c r="Y155" i="33" s="1"/>
  <c r="Z156" i="33"/>
  <c r="Z155" i="33" s="1"/>
  <c r="AA156" i="33"/>
  <c r="AA155" i="33" s="1"/>
  <c r="AC156" i="33"/>
  <c r="AC155" i="33" s="1"/>
  <c r="AD156" i="33"/>
  <c r="AD155" i="33" s="1"/>
  <c r="AH156" i="33"/>
  <c r="AH155" i="33" s="1"/>
  <c r="AJ156" i="33"/>
  <c r="AJ155" i="33" s="1"/>
  <c r="AK156" i="33"/>
  <c r="AK155" i="33" s="1"/>
  <c r="AL156" i="33"/>
  <c r="AL155" i="33" s="1"/>
  <c r="AM156" i="33"/>
  <c r="AM155" i="33" s="1"/>
  <c r="AT156" i="33"/>
  <c r="AT155" i="33" s="1"/>
  <c r="C153" i="33"/>
  <c r="C152" i="33" s="1"/>
  <c r="D153" i="33"/>
  <c r="D152" i="33" s="1"/>
  <c r="E153" i="33"/>
  <c r="E152" i="33" s="1"/>
  <c r="F153" i="33"/>
  <c r="F152" i="33" s="1"/>
  <c r="G153" i="33"/>
  <c r="G152" i="33" s="1"/>
  <c r="H153" i="33"/>
  <c r="H152" i="33" s="1"/>
  <c r="I153" i="33"/>
  <c r="I152" i="33" s="1"/>
  <c r="J153" i="33"/>
  <c r="J152" i="33" s="1"/>
  <c r="K153" i="33"/>
  <c r="K152" i="33" s="1"/>
  <c r="L153" i="33"/>
  <c r="L152" i="33" s="1"/>
  <c r="M153" i="33"/>
  <c r="M152" i="33" s="1"/>
  <c r="N153" i="33"/>
  <c r="N152" i="33" s="1"/>
  <c r="O153" i="33"/>
  <c r="O152" i="33" s="1"/>
  <c r="P153" i="33"/>
  <c r="P152" i="33" s="1"/>
  <c r="Q153" i="33"/>
  <c r="Q152" i="33" s="1"/>
  <c r="R153" i="33"/>
  <c r="R152" i="33" s="1"/>
  <c r="S153" i="33"/>
  <c r="S152" i="33" s="1"/>
  <c r="T153" i="33"/>
  <c r="T152" i="33" s="1"/>
  <c r="U153" i="33"/>
  <c r="U152" i="33" s="1"/>
  <c r="V153" i="33"/>
  <c r="V152" i="33" s="1"/>
  <c r="X153" i="33"/>
  <c r="X152" i="33" s="1"/>
  <c r="Y153" i="33"/>
  <c r="Y152" i="33" s="1"/>
  <c r="Z153" i="33"/>
  <c r="Z152" i="33" s="1"/>
  <c r="AA153" i="33"/>
  <c r="AA152" i="33" s="1"/>
  <c r="AC153" i="33"/>
  <c r="AC152" i="33" s="1"/>
  <c r="AD153" i="33"/>
  <c r="AD152" i="33" s="1"/>
  <c r="AH153" i="33"/>
  <c r="AH152" i="33" s="1"/>
  <c r="AJ153" i="33"/>
  <c r="AJ152" i="33" s="1"/>
  <c r="AK153" i="33"/>
  <c r="AK152" i="33" s="1"/>
  <c r="AL153" i="33"/>
  <c r="AL152" i="33" s="1"/>
  <c r="AM153" i="33"/>
  <c r="AM152" i="33" s="1"/>
  <c r="AT153" i="33"/>
  <c r="AT152" i="33" s="1"/>
  <c r="C149" i="33"/>
  <c r="C148" i="33" s="1"/>
  <c r="D149" i="33"/>
  <c r="D148" i="33" s="1"/>
  <c r="E149" i="33"/>
  <c r="E148" i="33" s="1"/>
  <c r="F149" i="33"/>
  <c r="F148" i="33" s="1"/>
  <c r="G149" i="33"/>
  <c r="G148" i="33" s="1"/>
  <c r="H149" i="33"/>
  <c r="H148" i="33" s="1"/>
  <c r="I149" i="33"/>
  <c r="I148" i="33" s="1"/>
  <c r="J149" i="33"/>
  <c r="J148" i="33" s="1"/>
  <c r="K149" i="33"/>
  <c r="K148" i="33" s="1"/>
  <c r="L149" i="33"/>
  <c r="L148" i="33" s="1"/>
  <c r="M149" i="33"/>
  <c r="M148" i="33" s="1"/>
  <c r="N149" i="33"/>
  <c r="N148" i="33" s="1"/>
  <c r="O149" i="33"/>
  <c r="O148" i="33" s="1"/>
  <c r="P149" i="33"/>
  <c r="P148" i="33" s="1"/>
  <c r="Q149" i="33"/>
  <c r="Q148" i="33" s="1"/>
  <c r="R149" i="33"/>
  <c r="R148" i="33" s="1"/>
  <c r="S149" i="33"/>
  <c r="S148" i="33" s="1"/>
  <c r="T149" i="33"/>
  <c r="T148" i="33" s="1"/>
  <c r="U149" i="33"/>
  <c r="U148" i="33" s="1"/>
  <c r="V149" i="33"/>
  <c r="V148" i="33" s="1"/>
  <c r="X149" i="33"/>
  <c r="X148" i="33" s="1"/>
  <c r="Y149" i="33"/>
  <c r="Y148" i="33" s="1"/>
  <c r="Z149" i="33"/>
  <c r="Z148" i="33" s="1"/>
  <c r="AA149" i="33"/>
  <c r="AA148" i="33" s="1"/>
  <c r="AC149" i="33"/>
  <c r="AC148" i="33" s="1"/>
  <c r="AD149" i="33"/>
  <c r="AD148" i="33" s="1"/>
  <c r="AH149" i="33"/>
  <c r="AH148" i="33" s="1"/>
  <c r="AJ149" i="33"/>
  <c r="AJ148" i="33" s="1"/>
  <c r="AK149" i="33"/>
  <c r="AK148" i="33" s="1"/>
  <c r="AL149" i="33"/>
  <c r="AL148" i="33" s="1"/>
  <c r="AM149" i="33"/>
  <c r="AM148" i="33" s="1"/>
  <c r="AT149" i="33"/>
  <c r="AT148" i="33" s="1"/>
  <c r="C144" i="33"/>
  <c r="C143" i="33" s="1"/>
  <c r="D144" i="33"/>
  <c r="D143" i="33" s="1"/>
  <c r="E144" i="33"/>
  <c r="E143" i="33" s="1"/>
  <c r="F144" i="33"/>
  <c r="F143" i="33" s="1"/>
  <c r="G144" i="33"/>
  <c r="G143" i="33" s="1"/>
  <c r="H144" i="33"/>
  <c r="H143" i="33" s="1"/>
  <c r="I144" i="33"/>
  <c r="I143" i="33" s="1"/>
  <c r="J144" i="33"/>
  <c r="J143" i="33" s="1"/>
  <c r="K144" i="33"/>
  <c r="K143" i="33" s="1"/>
  <c r="L144" i="33"/>
  <c r="L143" i="33" s="1"/>
  <c r="M144" i="33"/>
  <c r="M143" i="33" s="1"/>
  <c r="N144" i="33"/>
  <c r="N143" i="33" s="1"/>
  <c r="O144" i="33"/>
  <c r="O143" i="33" s="1"/>
  <c r="P144" i="33"/>
  <c r="P143" i="33" s="1"/>
  <c r="Q144" i="33"/>
  <c r="Q143" i="33" s="1"/>
  <c r="R144" i="33"/>
  <c r="R143" i="33" s="1"/>
  <c r="S144" i="33"/>
  <c r="S143" i="33" s="1"/>
  <c r="T144" i="33"/>
  <c r="T143" i="33" s="1"/>
  <c r="U144" i="33"/>
  <c r="U143" i="33" s="1"/>
  <c r="V144" i="33"/>
  <c r="V143" i="33" s="1"/>
  <c r="X144" i="33"/>
  <c r="X143" i="33" s="1"/>
  <c r="Y144" i="33"/>
  <c r="Y143" i="33" s="1"/>
  <c r="Z144" i="33"/>
  <c r="Z143" i="33" s="1"/>
  <c r="AA144" i="33"/>
  <c r="AA143" i="33" s="1"/>
  <c r="AC144" i="33"/>
  <c r="AC143" i="33" s="1"/>
  <c r="AD144" i="33"/>
  <c r="AD143" i="33" s="1"/>
  <c r="AJ144" i="33"/>
  <c r="AJ143" i="33" s="1"/>
  <c r="AK144" i="33"/>
  <c r="AK143" i="33" s="1"/>
  <c r="AL144" i="33"/>
  <c r="AL143" i="33" s="1"/>
  <c r="AM144" i="33"/>
  <c r="AM143" i="33" s="1"/>
  <c r="AT144" i="33"/>
  <c r="AT143" i="33" s="1"/>
  <c r="C141" i="33"/>
  <c r="D141" i="33"/>
  <c r="E141" i="33"/>
  <c r="F141" i="33"/>
  <c r="G141" i="33"/>
  <c r="H141" i="33"/>
  <c r="I141" i="33"/>
  <c r="J141" i="33"/>
  <c r="K141" i="33"/>
  <c r="L141" i="33"/>
  <c r="M141" i="33"/>
  <c r="N141" i="33"/>
  <c r="O141" i="33"/>
  <c r="P141" i="33"/>
  <c r="Q141" i="33"/>
  <c r="R141" i="33"/>
  <c r="S141" i="33"/>
  <c r="T141" i="33"/>
  <c r="U141" i="33"/>
  <c r="V141" i="33"/>
  <c r="X141" i="33"/>
  <c r="Y141" i="33"/>
  <c r="Z141" i="33"/>
  <c r="AA141" i="33"/>
  <c r="AC141" i="33"/>
  <c r="AD141" i="33"/>
  <c r="AJ141" i="33"/>
  <c r="AK141" i="33"/>
  <c r="AL141" i="33"/>
  <c r="AM141" i="33"/>
  <c r="AT141" i="33"/>
  <c r="C133" i="33"/>
  <c r="D133" i="33"/>
  <c r="E133" i="33"/>
  <c r="G133" i="33"/>
  <c r="H133" i="33"/>
  <c r="I133" i="33"/>
  <c r="J133" i="33"/>
  <c r="K133" i="33"/>
  <c r="L133" i="33"/>
  <c r="M133" i="33"/>
  <c r="N133" i="33"/>
  <c r="O133" i="33"/>
  <c r="P133" i="33"/>
  <c r="Q133" i="33"/>
  <c r="R133" i="33"/>
  <c r="S133" i="33"/>
  <c r="U133" i="33"/>
  <c r="V133" i="33"/>
  <c r="X133" i="33"/>
  <c r="Y133" i="33"/>
  <c r="Z133" i="33"/>
  <c r="AA133" i="33"/>
  <c r="AC133" i="33"/>
  <c r="AD133" i="33"/>
  <c r="AJ133" i="33"/>
  <c r="AK133" i="33"/>
  <c r="AL133" i="33"/>
  <c r="AM133" i="33"/>
  <c r="AT133" i="33"/>
  <c r="C130" i="33"/>
  <c r="D130" i="33"/>
  <c r="E130" i="33"/>
  <c r="F130" i="33"/>
  <c r="G130" i="33"/>
  <c r="H130" i="33"/>
  <c r="I130" i="33"/>
  <c r="J130" i="33"/>
  <c r="K130" i="33"/>
  <c r="L130" i="33"/>
  <c r="M130" i="33"/>
  <c r="N130" i="33"/>
  <c r="O130" i="33"/>
  <c r="P130" i="33"/>
  <c r="Q130" i="33"/>
  <c r="R130" i="33"/>
  <c r="S130" i="33"/>
  <c r="T130" i="33"/>
  <c r="U130" i="33"/>
  <c r="V130" i="33"/>
  <c r="X130" i="33"/>
  <c r="Y130" i="33"/>
  <c r="Z130" i="33"/>
  <c r="AA130" i="33"/>
  <c r="AC130" i="33"/>
  <c r="AD130" i="33"/>
  <c r="AJ130" i="33"/>
  <c r="AK130" i="33"/>
  <c r="AL130" i="33"/>
  <c r="AM130" i="33"/>
  <c r="AT130" i="33"/>
  <c r="C126" i="33"/>
  <c r="D126" i="33"/>
  <c r="E126" i="33"/>
  <c r="F126" i="33"/>
  <c r="G126" i="33"/>
  <c r="H126" i="33"/>
  <c r="I126" i="33"/>
  <c r="K126" i="33"/>
  <c r="L126" i="33"/>
  <c r="M126" i="33"/>
  <c r="N126" i="33"/>
  <c r="O126" i="33"/>
  <c r="P126" i="33"/>
  <c r="Q126" i="33"/>
  <c r="R126" i="33"/>
  <c r="S126" i="33"/>
  <c r="T126" i="33"/>
  <c r="U126" i="33"/>
  <c r="V126" i="33"/>
  <c r="X126" i="33"/>
  <c r="Y126" i="33"/>
  <c r="Z126" i="33"/>
  <c r="AA126" i="33"/>
  <c r="AC126" i="33"/>
  <c r="AD126" i="33"/>
  <c r="AH126" i="33"/>
  <c r="AH125" i="33" s="1"/>
  <c r="AJ126" i="33"/>
  <c r="AK126" i="33"/>
  <c r="AL126" i="33"/>
  <c r="AM126" i="33"/>
  <c r="AT126" i="33"/>
  <c r="C121" i="33"/>
  <c r="C120" i="33" s="1"/>
  <c r="D121" i="33"/>
  <c r="D120" i="33" s="1"/>
  <c r="E121" i="33"/>
  <c r="E120" i="33" s="1"/>
  <c r="F121" i="33"/>
  <c r="F120" i="33" s="1"/>
  <c r="G121" i="33"/>
  <c r="G120" i="33" s="1"/>
  <c r="H121" i="33"/>
  <c r="H120" i="33" s="1"/>
  <c r="I121" i="33"/>
  <c r="I120" i="33" s="1"/>
  <c r="J121" i="33"/>
  <c r="J120" i="33" s="1"/>
  <c r="K121" i="33"/>
  <c r="K120" i="33" s="1"/>
  <c r="L121" i="33"/>
  <c r="L120" i="33" s="1"/>
  <c r="M121" i="33"/>
  <c r="M120" i="33" s="1"/>
  <c r="N121" i="33"/>
  <c r="N120" i="33" s="1"/>
  <c r="O121" i="33"/>
  <c r="O120" i="33" s="1"/>
  <c r="P121" i="33"/>
  <c r="P120" i="33" s="1"/>
  <c r="Q121" i="33"/>
  <c r="Q120" i="33" s="1"/>
  <c r="R121" i="33"/>
  <c r="R120" i="33" s="1"/>
  <c r="S121" i="33"/>
  <c r="S120" i="33" s="1"/>
  <c r="T121" i="33"/>
  <c r="T120" i="33" s="1"/>
  <c r="U121" i="33"/>
  <c r="U120" i="33" s="1"/>
  <c r="V121" i="33"/>
  <c r="V120" i="33" s="1"/>
  <c r="X121" i="33"/>
  <c r="X120" i="33" s="1"/>
  <c r="Y121" i="33"/>
  <c r="Y120" i="33" s="1"/>
  <c r="Z121" i="33"/>
  <c r="Z120" i="33" s="1"/>
  <c r="AA121" i="33"/>
  <c r="AA120" i="33" s="1"/>
  <c r="AC121" i="33"/>
  <c r="AC120" i="33" s="1"/>
  <c r="AJ121" i="33"/>
  <c r="AJ120" i="33" s="1"/>
  <c r="AK121" i="33"/>
  <c r="AK120" i="33" s="1"/>
  <c r="AL121" i="33"/>
  <c r="AL120" i="33" s="1"/>
  <c r="AM121" i="33"/>
  <c r="AM120" i="33" s="1"/>
  <c r="AT121" i="33"/>
  <c r="AT120" i="33" s="1"/>
  <c r="C110" i="33"/>
  <c r="C109" i="33" s="1"/>
  <c r="D110" i="33"/>
  <c r="D109" i="33" s="1"/>
  <c r="E110" i="33"/>
  <c r="E109" i="33" s="1"/>
  <c r="F110" i="33"/>
  <c r="F109" i="33" s="1"/>
  <c r="G110" i="33"/>
  <c r="G109" i="33" s="1"/>
  <c r="I110" i="33"/>
  <c r="I109" i="33" s="1"/>
  <c r="J110" i="33"/>
  <c r="J109" i="33" s="1"/>
  <c r="K110" i="33"/>
  <c r="K109" i="33" s="1"/>
  <c r="L110" i="33"/>
  <c r="L109" i="33" s="1"/>
  <c r="M110" i="33"/>
  <c r="M109" i="33" s="1"/>
  <c r="N110" i="33"/>
  <c r="N109" i="33" s="1"/>
  <c r="O110" i="33"/>
  <c r="O109" i="33" s="1"/>
  <c r="P110" i="33"/>
  <c r="P109" i="33" s="1"/>
  <c r="Q110" i="33"/>
  <c r="Q109" i="33" s="1"/>
  <c r="R110" i="33"/>
  <c r="R109" i="33" s="1"/>
  <c r="T110" i="33"/>
  <c r="T109" i="33" s="1"/>
  <c r="U110" i="33"/>
  <c r="U109" i="33" s="1"/>
  <c r="V110" i="33"/>
  <c r="V109" i="33" s="1"/>
  <c r="X110" i="33"/>
  <c r="X109" i="33" s="1"/>
  <c r="Y110" i="33"/>
  <c r="Y109" i="33" s="1"/>
  <c r="Z110" i="33"/>
  <c r="Z109" i="33" s="1"/>
  <c r="AA110" i="33"/>
  <c r="AA109" i="33" s="1"/>
  <c r="AC110" i="33"/>
  <c r="AC109" i="33" s="1"/>
  <c r="AD110" i="33"/>
  <c r="AD109" i="33" s="1"/>
  <c r="AH110" i="33"/>
  <c r="AH109" i="33" s="1"/>
  <c r="AJ110" i="33"/>
  <c r="AJ109" i="33" s="1"/>
  <c r="AK110" i="33"/>
  <c r="AK109" i="33" s="1"/>
  <c r="AL110" i="33"/>
  <c r="AL109" i="33" s="1"/>
  <c r="AM110" i="33"/>
  <c r="AM109" i="33" s="1"/>
  <c r="AT110" i="33"/>
  <c r="AT109" i="33" s="1"/>
  <c r="C104" i="33"/>
  <c r="C103" i="33" s="1"/>
  <c r="C102" i="33" s="1"/>
  <c r="D104" i="33"/>
  <c r="D103" i="33" s="1"/>
  <c r="D102" i="33" s="1"/>
  <c r="E104" i="33"/>
  <c r="E103" i="33" s="1"/>
  <c r="E102" i="33" s="1"/>
  <c r="F104" i="33"/>
  <c r="F103" i="33" s="1"/>
  <c r="F102" i="33" s="1"/>
  <c r="H104" i="33"/>
  <c r="H103" i="33" s="1"/>
  <c r="H102" i="33" s="1"/>
  <c r="I104" i="33"/>
  <c r="I103" i="33" s="1"/>
  <c r="I102" i="33" s="1"/>
  <c r="J104" i="33"/>
  <c r="J103" i="33" s="1"/>
  <c r="J102" i="33" s="1"/>
  <c r="K104" i="33"/>
  <c r="K103" i="33" s="1"/>
  <c r="K102" i="33" s="1"/>
  <c r="L104" i="33"/>
  <c r="L103" i="33" s="1"/>
  <c r="L102" i="33" s="1"/>
  <c r="M104" i="33"/>
  <c r="M103" i="33" s="1"/>
  <c r="M102" i="33" s="1"/>
  <c r="N104" i="33"/>
  <c r="N103" i="33" s="1"/>
  <c r="N102" i="33" s="1"/>
  <c r="P104" i="33"/>
  <c r="P103" i="33" s="1"/>
  <c r="P102" i="33" s="1"/>
  <c r="Q104" i="33"/>
  <c r="Q103" i="33" s="1"/>
  <c r="Q102" i="33" s="1"/>
  <c r="R104" i="33"/>
  <c r="R103" i="33" s="1"/>
  <c r="R102" i="33" s="1"/>
  <c r="S104" i="33"/>
  <c r="S103" i="33" s="1"/>
  <c r="S102" i="33" s="1"/>
  <c r="T104" i="33"/>
  <c r="T103" i="33" s="1"/>
  <c r="T102" i="33" s="1"/>
  <c r="U104" i="33"/>
  <c r="U103" i="33" s="1"/>
  <c r="U102" i="33" s="1"/>
  <c r="V104" i="33"/>
  <c r="V103" i="33" s="1"/>
  <c r="V102" i="33" s="1"/>
  <c r="X104" i="33"/>
  <c r="X103" i="33" s="1"/>
  <c r="X102" i="33" s="1"/>
  <c r="Y104" i="33"/>
  <c r="Y103" i="33" s="1"/>
  <c r="Y102" i="33" s="1"/>
  <c r="Z104" i="33"/>
  <c r="Z103" i="33" s="1"/>
  <c r="Z102" i="33" s="1"/>
  <c r="AA104" i="33"/>
  <c r="AA103" i="33" s="1"/>
  <c r="AA102" i="33" s="1"/>
  <c r="AC104" i="33"/>
  <c r="AC103" i="33" s="1"/>
  <c r="AC102" i="33" s="1"/>
  <c r="AD104" i="33"/>
  <c r="AD103" i="33" s="1"/>
  <c r="AD102" i="33" s="1"/>
  <c r="AH104" i="33"/>
  <c r="AH103" i="33" s="1"/>
  <c r="AH102" i="33" s="1"/>
  <c r="AJ104" i="33"/>
  <c r="AJ103" i="33" s="1"/>
  <c r="AJ102" i="33" s="1"/>
  <c r="AK104" i="33"/>
  <c r="AK103" i="33" s="1"/>
  <c r="AK102" i="33" s="1"/>
  <c r="AL104" i="33"/>
  <c r="AL103" i="33" s="1"/>
  <c r="AL102" i="33" s="1"/>
  <c r="AM104" i="33"/>
  <c r="AM103" i="33" s="1"/>
  <c r="AM102" i="33" s="1"/>
  <c r="AT104" i="33"/>
  <c r="AT103" i="33" s="1"/>
  <c r="AT102" i="33" s="1"/>
  <c r="C100" i="33"/>
  <c r="D100" i="33"/>
  <c r="E100" i="33"/>
  <c r="F100" i="33"/>
  <c r="G100" i="33"/>
  <c r="H100" i="33"/>
  <c r="I100" i="33"/>
  <c r="J100" i="33"/>
  <c r="K100" i="33"/>
  <c r="L100" i="33"/>
  <c r="M100" i="33"/>
  <c r="N100" i="33"/>
  <c r="O100" i="33"/>
  <c r="P100" i="33"/>
  <c r="Q100" i="33"/>
  <c r="R100" i="33"/>
  <c r="S100" i="33"/>
  <c r="T100" i="33"/>
  <c r="U100" i="33"/>
  <c r="V100" i="33"/>
  <c r="X100" i="33"/>
  <c r="Y100" i="33"/>
  <c r="Z100" i="33"/>
  <c r="AA100" i="33"/>
  <c r="AC100" i="33"/>
  <c r="AD100" i="33"/>
  <c r="AH100" i="33"/>
  <c r="AJ100" i="33"/>
  <c r="AK100" i="33"/>
  <c r="AL100" i="33"/>
  <c r="AM100" i="33"/>
  <c r="AT100" i="33"/>
  <c r="C98" i="33"/>
  <c r="D98" i="33"/>
  <c r="E98" i="33"/>
  <c r="F98" i="33"/>
  <c r="G98" i="33"/>
  <c r="H98" i="33"/>
  <c r="I98" i="33"/>
  <c r="J98" i="33"/>
  <c r="K98" i="33"/>
  <c r="L98" i="33"/>
  <c r="M98" i="33"/>
  <c r="N98" i="33"/>
  <c r="O98" i="33"/>
  <c r="P98" i="33"/>
  <c r="Q98" i="33"/>
  <c r="R98" i="33"/>
  <c r="S98" i="33"/>
  <c r="T98" i="33"/>
  <c r="U98" i="33"/>
  <c r="V98" i="33"/>
  <c r="X98" i="33"/>
  <c r="Y98" i="33"/>
  <c r="Z98" i="33"/>
  <c r="AA98" i="33"/>
  <c r="AC98" i="33"/>
  <c r="AD98" i="33"/>
  <c r="AH98" i="33"/>
  <c r="AJ98" i="33"/>
  <c r="AK98" i="33"/>
  <c r="AL98" i="33"/>
  <c r="AM98" i="33"/>
  <c r="AT98" i="33"/>
  <c r="C96" i="33"/>
  <c r="D96" i="33"/>
  <c r="E96" i="33"/>
  <c r="F96" i="33"/>
  <c r="G96" i="33"/>
  <c r="H96" i="33"/>
  <c r="I96" i="33"/>
  <c r="J96" i="33"/>
  <c r="K96" i="33"/>
  <c r="L96" i="33"/>
  <c r="M96" i="33"/>
  <c r="N96" i="33"/>
  <c r="O96" i="33"/>
  <c r="P96" i="33"/>
  <c r="Q96" i="33"/>
  <c r="R96" i="33"/>
  <c r="S96" i="33"/>
  <c r="T96" i="33"/>
  <c r="U96" i="33"/>
  <c r="V96" i="33"/>
  <c r="X96" i="33"/>
  <c r="Y96" i="33"/>
  <c r="Z96" i="33"/>
  <c r="AA96" i="33"/>
  <c r="AC96" i="33"/>
  <c r="AD96" i="33"/>
  <c r="AH96" i="33"/>
  <c r="AJ96" i="33"/>
  <c r="AK96" i="33"/>
  <c r="AL96" i="33"/>
  <c r="AM96" i="33"/>
  <c r="AT96" i="33"/>
  <c r="C94" i="33"/>
  <c r="D94" i="33"/>
  <c r="E94" i="33"/>
  <c r="F94" i="33"/>
  <c r="G94" i="33"/>
  <c r="H94" i="33"/>
  <c r="I94" i="33"/>
  <c r="J94" i="33"/>
  <c r="K94" i="33"/>
  <c r="L94" i="33"/>
  <c r="M94" i="33"/>
  <c r="N94" i="33"/>
  <c r="O94" i="33"/>
  <c r="P94" i="33"/>
  <c r="Q94" i="33"/>
  <c r="R94" i="33"/>
  <c r="S94" i="33"/>
  <c r="T94" i="33"/>
  <c r="U94" i="33"/>
  <c r="V94" i="33"/>
  <c r="X94" i="33"/>
  <c r="Y94" i="33"/>
  <c r="Z94" i="33"/>
  <c r="AA94" i="33"/>
  <c r="AC94" i="33"/>
  <c r="AD94" i="33"/>
  <c r="AH94" i="33"/>
  <c r="AJ94" i="33"/>
  <c r="AK94" i="33"/>
  <c r="AL94" i="33"/>
  <c r="AM94" i="33"/>
  <c r="AT94" i="33"/>
  <c r="C92" i="33"/>
  <c r="D92" i="33"/>
  <c r="E92" i="33"/>
  <c r="F92" i="33"/>
  <c r="G92" i="33"/>
  <c r="H92" i="33"/>
  <c r="I92" i="33"/>
  <c r="J92" i="33"/>
  <c r="K92" i="33"/>
  <c r="L92" i="33"/>
  <c r="M92" i="33"/>
  <c r="N92" i="33"/>
  <c r="O92" i="33"/>
  <c r="P92" i="33"/>
  <c r="Q92" i="33"/>
  <c r="R92" i="33"/>
  <c r="S92" i="33"/>
  <c r="T92" i="33"/>
  <c r="U92" i="33"/>
  <c r="V92" i="33"/>
  <c r="X92" i="33"/>
  <c r="Y92" i="33"/>
  <c r="Z92" i="33"/>
  <c r="AA92" i="33"/>
  <c r="AC92" i="33"/>
  <c r="AD92" i="33"/>
  <c r="AH92" i="33"/>
  <c r="AJ92" i="33"/>
  <c r="AK92" i="33"/>
  <c r="AL92" i="33"/>
  <c r="AM92" i="33"/>
  <c r="AT92" i="33"/>
  <c r="C90" i="33"/>
  <c r="E90" i="33"/>
  <c r="F90" i="33"/>
  <c r="G90" i="33"/>
  <c r="H90" i="33"/>
  <c r="I90" i="33"/>
  <c r="J90" i="33"/>
  <c r="K90" i="33"/>
  <c r="L90" i="33"/>
  <c r="M90" i="33"/>
  <c r="N90" i="33"/>
  <c r="O90" i="33"/>
  <c r="P90" i="33"/>
  <c r="Q90" i="33"/>
  <c r="R90" i="33"/>
  <c r="S90" i="33"/>
  <c r="T90" i="33"/>
  <c r="U90" i="33"/>
  <c r="V90" i="33"/>
  <c r="X90" i="33"/>
  <c r="Y90" i="33"/>
  <c r="Z90" i="33"/>
  <c r="AA90" i="33"/>
  <c r="AC90" i="33"/>
  <c r="AD90" i="33"/>
  <c r="AH90" i="33"/>
  <c r="AJ90" i="33"/>
  <c r="AK90" i="33"/>
  <c r="AL90" i="33"/>
  <c r="AM90" i="33"/>
  <c r="AT90" i="33"/>
  <c r="C88" i="33"/>
  <c r="D88" i="33"/>
  <c r="E88" i="33"/>
  <c r="F88" i="33"/>
  <c r="G88" i="33"/>
  <c r="H88" i="33"/>
  <c r="I88" i="33"/>
  <c r="J88" i="33"/>
  <c r="K88" i="33"/>
  <c r="L88" i="33"/>
  <c r="M88" i="33"/>
  <c r="N88" i="33"/>
  <c r="O88" i="33"/>
  <c r="P88" i="33"/>
  <c r="Q88" i="33"/>
  <c r="R88" i="33"/>
  <c r="S88" i="33"/>
  <c r="T88" i="33"/>
  <c r="U88" i="33"/>
  <c r="V88" i="33"/>
  <c r="X88" i="33"/>
  <c r="Y88" i="33"/>
  <c r="Z88" i="33"/>
  <c r="AA88" i="33"/>
  <c r="AC88" i="33"/>
  <c r="AD88" i="33"/>
  <c r="AH88" i="33"/>
  <c r="AJ88" i="33"/>
  <c r="AK88" i="33"/>
  <c r="AL88" i="33"/>
  <c r="AM88" i="33"/>
  <c r="AT88" i="33"/>
  <c r="C85" i="33"/>
  <c r="D85" i="33"/>
  <c r="E85" i="33"/>
  <c r="F85" i="33"/>
  <c r="G85" i="33"/>
  <c r="H85" i="33"/>
  <c r="I85" i="33"/>
  <c r="J85" i="33"/>
  <c r="K85" i="33"/>
  <c r="L85" i="33"/>
  <c r="M85" i="33"/>
  <c r="N85" i="33"/>
  <c r="O85" i="33"/>
  <c r="P85" i="33"/>
  <c r="R85" i="33"/>
  <c r="S85" i="33"/>
  <c r="T85" i="33"/>
  <c r="U85" i="33"/>
  <c r="V85" i="33"/>
  <c r="X85" i="33"/>
  <c r="Y85" i="33"/>
  <c r="Z85" i="33"/>
  <c r="AA85" i="33"/>
  <c r="AC85" i="33"/>
  <c r="AD85" i="33"/>
  <c r="AH85" i="33"/>
  <c r="AJ85" i="33"/>
  <c r="AK85" i="33"/>
  <c r="AL85" i="33"/>
  <c r="AM85" i="33"/>
  <c r="AT85" i="33"/>
  <c r="C82" i="33"/>
  <c r="D82" i="33"/>
  <c r="E82" i="33"/>
  <c r="F82" i="33"/>
  <c r="G82" i="33"/>
  <c r="H82" i="33"/>
  <c r="I82" i="33"/>
  <c r="J82" i="33"/>
  <c r="K82" i="33"/>
  <c r="L82" i="33"/>
  <c r="M82" i="33"/>
  <c r="N82" i="33"/>
  <c r="O82" i="33"/>
  <c r="P82" i="33"/>
  <c r="Q82" i="33"/>
  <c r="R82" i="33"/>
  <c r="S82" i="33"/>
  <c r="T82" i="33"/>
  <c r="U82" i="33"/>
  <c r="V82" i="33"/>
  <c r="X82" i="33"/>
  <c r="Y82" i="33"/>
  <c r="Z82" i="33"/>
  <c r="AA82" i="33"/>
  <c r="AC82" i="33"/>
  <c r="AD82" i="33"/>
  <c r="AH82" i="33"/>
  <c r="AJ82" i="33"/>
  <c r="AK82" i="33"/>
  <c r="AL82" i="33"/>
  <c r="AM82" i="33"/>
  <c r="AT82" i="33"/>
  <c r="C65" i="33"/>
  <c r="D65" i="33"/>
  <c r="E65" i="33"/>
  <c r="F65" i="33"/>
  <c r="G65" i="33"/>
  <c r="H65" i="33"/>
  <c r="I65" i="33"/>
  <c r="J65" i="33"/>
  <c r="K65" i="33"/>
  <c r="M65" i="33"/>
  <c r="N65" i="33"/>
  <c r="O65" i="33"/>
  <c r="P65" i="33"/>
  <c r="Q65" i="33"/>
  <c r="R65" i="33"/>
  <c r="S65" i="33"/>
  <c r="T65" i="33"/>
  <c r="U65" i="33"/>
  <c r="V65" i="33"/>
  <c r="X65" i="33"/>
  <c r="Y65" i="33"/>
  <c r="Z65" i="33"/>
  <c r="AA65" i="33"/>
  <c r="AC65" i="33"/>
  <c r="AD65" i="33"/>
  <c r="AH65" i="33"/>
  <c r="AJ65" i="33"/>
  <c r="AK65" i="33"/>
  <c r="AL65" i="33"/>
  <c r="AM65" i="33"/>
  <c r="AT65" i="33"/>
  <c r="C61" i="33"/>
  <c r="D61" i="33"/>
  <c r="E61" i="33"/>
  <c r="F61" i="33"/>
  <c r="G61" i="33"/>
  <c r="H61" i="33"/>
  <c r="I61" i="33"/>
  <c r="J61" i="33"/>
  <c r="L61" i="33"/>
  <c r="N61" i="33"/>
  <c r="O61" i="33"/>
  <c r="P61" i="33"/>
  <c r="Q61" i="33"/>
  <c r="R61" i="33"/>
  <c r="S61" i="33"/>
  <c r="T61" i="33"/>
  <c r="U61" i="33"/>
  <c r="V61" i="33"/>
  <c r="X61" i="33"/>
  <c r="Y61" i="33"/>
  <c r="Z61" i="33"/>
  <c r="AA61" i="33"/>
  <c r="AC61" i="33"/>
  <c r="AD61" i="33"/>
  <c r="AH61" i="33"/>
  <c r="AJ61" i="33"/>
  <c r="AK61" i="33"/>
  <c r="AL61" i="33"/>
  <c r="AM61" i="33"/>
  <c r="C53" i="33"/>
  <c r="D53" i="33"/>
  <c r="F53" i="33"/>
  <c r="G53" i="33"/>
  <c r="H53" i="33"/>
  <c r="I53" i="33"/>
  <c r="J53" i="33"/>
  <c r="K53" i="33"/>
  <c r="L53" i="33"/>
  <c r="M53" i="33"/>
  <c r="N53" i="33"/>
  <c r="O53" i="33"/>
  <c r="P53" i="33"/>
  <c r="Q53" i="33"/>
  <c r="R53" i="33"/>
  <c r="S53" i="33"/>
  <c r="T53" i="33"/>
  <c r="U53" i="33"/>
  <c r="V53" i="33"/>
  <c r="X53" i="33"/>
  <c r="Y53" i="33"/>
  <c r="Z53" i="33"/>
  <c r="AA53" i="33"/>
  <c r="AC53" i="33"/>
  <c r="AD53" i="33"/>
  <c r="AH53" i="33"/>
  <c r="AJ53" i="33"/>
  <c r="AK53" i="33"/>
  <c r="AL53" i="33"/>
  <c r="AM53" i="33"/>
  <c r="AT53" i="33"/>
  <c r="C51" i="33"/>
  <c r="D51" i="33"/>
  <c r="E51" i="33"/>
  <c r="F51" i="33"/>
  <c r="G51" i="33"/>
  <c r="H51" i="33"/>
  <c r="I51" i="33"/>
  <c r="J51" i="33"/>
  <c r="K51" i="33"/>
  <c r="L51" i="33"/>
  <c r="M51" i="33"/>
  <c r="N51" i="33"/>
  <c r="O51" i="33"/>
  <c r="P51" i="33"/>
  <c r="Q51" i="33"/>
  <c r="R51" i="33"/>
  <c r="S51" i="33"/>
  <c r="T51" i="33"/>
  <c r="U51" i="33"/>
  <c r="V51" i="33"/>
  <c r="X51" i="33"/>
  <c r="Y51" i="33"/>
  <c r="Z51" i="33"/>
  <c r="AA51" i="33"/>
  <c r="AC51" i="33"/>
  <c r="AD51" i="33"/>
  <c r="AH51" i="33"/>
  <c r="AJ51" i="33"/>
  <c r="AK51" i="33"/>
  <c r="AL51" i="33"/>
  <c r="AM51" i="33"/>
  <c r="AT51" i="33"/>
  <c r="C49" i="33"/>
  <c r="D49" i="33"/>
  <c r="E49" i="33"/>
  <c r="F49" i="33"/>
  <c r="G49" i="33"/>
  <c r="H49" i="33"/>
  <c r="I49" i="33"/>
  <c r="J49" i="33"/>
  <c r="K49" i="33"/>
  <c r="L49" i="33"/>
  <c r="M49" i="33"/>
  <c r="N49" i="33"/>
  <c r="O49" i="33"/>
  <c r="P49" i="33"/>
  <c r="Q49" i="33"/>
  <c r="R49" i="33"/>
  <c r="S49" i="33"/>
  <c r="T49" i="33"/>
  <c r="U49" i="33"/>
  <c r="V49" i="33"/>
  <c r="X49" i="33"/>
  <c r="Y49" i="33"/>
  <c r="Z49" i="33"/>
  <c r="AA49" i="33"/>
  <c r="AC49" i="33"/>
  <c r="AD49" i="33"/>
  <c r="AH49" i="33"/>
  <c r="AJ49" i="33"/>
  <c r="AK49" i="33"/>
  <c r="AL49" i="33"/>
  <c r="AM49" i="33"/>
  <c r="AT49" i="33"/>
  <c r="C47" i="33"/>
  <c r="D47" i="33"/>
  <c r="E47" i="33"/>
  <c r="F47" i="33"/>
  <c r="G47" i="33"/>
  <c r="H47" i="33"/>
  <c r="I47" i="33"/>
  <c r="J47" i="33"/>
  <c r="K47" i="33"/>
  <c r="L47" i="33"/>
  <c r="M47" i="33"/>
  <c r="N47" i="33"/>
  <c r="O47" i="33"/>
  <c r="P47" i="33"/>
  <c r="Q47" i="33"/>
  <c r="R47" i="33"/>
  <c r="S47" i="33"/>
  <c r="T47" i="33"/>
  <c r="U47" i="33"/>
  <c r="V47" i="33"/>
  <c r="X47" i="33"/>
  <c r="Y47" i="33"/>
  <c r="Z47" i="33"/>
  <c r="AA47" i="33"/>
  <c r="AC47" i="33"/>
  <c r="AD47" i="33"/>
  <c r="AH47" i="33"/>
  <c r="AJ47" i="33"/>
  <c r="AK47" i="33"/>
  <c r="AL47" i="33"/>
  <c r="AM47" i="33"/>
  <c r="AT47" i="33"/>
  <c r="C44" i="33"/>
  <c r="D44" i="33"/>
  <c r="E44" i="33"/>
  <c r="F44" i="33"/>
  <c r="G44" i="33"/>
  <c r="H44" i="33"/>
  <c r="I44" i="33"/>
  <c r="J44" i="33"/>
  <c r="K44" i="33"/>
  <c r="L44" i="33"/>
  <c r="M44" i="33"/>
  <c r="N44" i="33"/>
  <c r="O44" i="33"/>
  <c r="P44" i="33"/>
  <c r="Q44" i="33"/>
  <c r="R44" i="33"/>
  <c r="S44" i="33"/>
  <c r="U44" i="33"/>
  <c r="V44" i="33"/>
  <c r="X44" i="33"/>
  <c r="Y44" i="33"/>
  <c r="Z44" i="33"/>
  <c r="AA44" i="33"/>
  <c r="AC44" i="33"/>
  <c r="AD44" i="33"/>
  <c r="AH44" i="33"/>
  <c r="AJ44" i="33"/>
  <c r="AK44" i="33"/>
  <c r="AL44" i="33"/>
  <c r="AM44" i="33"/>
  <c r="AT44" i="33"/>
  <c r="C41" i="33"/>
  <c r="D41" i="33"/>
  <c r="E41" i="33"/>
  <c r="F41" i="33"/>
  <c r="G41" i="33"/>
  <c r="H41" i="33"/>
  <c r="I41" i="33"/>
  <c r="J41" i="33"/>
  <c r="K41" i="33"/>
  <c r="L41" i="33"/>
  <c r="M41" i="33"/>
  <c r="N41" i="33"/>
  <c r="O41" i="33"/>
  <c r="P41" i="33"/>
  <c r="Q41" i="33"/>
  <c r="R41" i="33"/>
  <c r="S41" i="33"/>
  <c r="T41" i="33"/>
  <c r="U41" i="33"/>
  <c r="V41" i="33"/>
  <c r="X41" i="33"/>
  <c r="Y41" i="33"/>
  <c r="Z41" i="33"/>
  <c r="AA41" i="33"/>
  <c r="AC41" i="33"/>
  <c r="AD41" i="33"/>
  <c r="AH41" i="33"/>
  <c r="AJ41" i="33"/>
  <c r="AK41" i="33"/>
  <c r="AL41" i="33"/>
  <c r="AM41" i="33"/>
  <c r="AT41" i="33"/>
  <c r="C37" i="33"/>
  <c r="D37" i="33"/>
  <c r="E37" i="33"/>
  <c r="F37" i="33"/>
  <c r="G37" i="33"/>
  <c r="H37" i="33"/>
  <c r="I37" i="33"/>
  <c r="J37" i="33"/>
  <c r="K37" i="33"/>
  <c r="L37" i="33"/>
  <c r="M37" i="33"/>
  <c r="N37" i="33"/>
  <c r="O37" i="33"/>
  <c r="P37" i="33"/>
  <c r="Q37" i="33"/>
  <c r="R37" i="33"/>
  <c r="S37" i="33"/>
  <c r="T37" i="33"/>
  <c r="U37" i="33"/>
  <c r="V37" i="33"/>
  <c r="X37" i="33"/>
  <c r="Y37" i="33"/>
  <c r="Z37" i="33"/>
  <c r="AA37" i="33"/>
  <c r="AC37" i="33"/>
  <c r="AD37" i="33"/>
  <c r="AH37" i="33"/>
  <c r="AJ37" i="33"/>
  <c r="AK37" i="33"/>
  <c r="AL37" i="33"/>
  <c r="AM37" i="33"/>
  <c r="AT37" i="33"/>
  <c r="C35" i="33"/>
  <c r="D35" i="33"/>
  <c r="E35" i="33"/>
  <c r="F35" i="33"/>
  <c r="G35" i="33"/>
  <c r="H35" i="33"/>
  <c r="I35" i="33"/>
  <c r="J35" i="33"/>
  <c r="K35" i="33"/>
  <c r="L35" i="33"/>
  <c r="M35" i="33"/>
  <c r="N35" i="33"/>
  <c r="O35" i="33"/>
  <c r="P35" i="33"/>
  <c r="Q35" i="33"/>
  <c r="R35" i="33"/>
  <c r="S35" i="33"/>
  <c r="T35" i="33"/>
  <c r="U35" i="33"/>
  <c r="V35" i="33"/>
  <c r="X35" i="33"/>
  <c r="Y35" i="33"/>
  <c r="Z35" i="33"/>
  <c r="AA35" i="33"/>
  <c r="AC35" i="33"/>
  <c r="AD35" i="33"/>
  <c r="AH35" i="33"/>
  <c r="AJ35" i="33"/>
  <c r="AK35" i="33"/>
  <c r="AL35" i="33"/>
  <c r="AM35" i="33"/>
  <c r="AT35" i="33"/>
  <c r="C32" i="33"/>
  <c r="D32" i="33"/>
  <c r="E32" i="33"/>
  <c r="F32" i="33"/>
  <c r="G32" i="33"/>
  <c r="H32" i="33"/>
  <c r="I32" i="33"/>
  <c r="J32" i="33"/>
  <c r="K32" i="33"/>
  <c r="L32" i="33"/>
  <c r="M32" i="33"/>
  <c r="N32" i="33"/>
  <c r="O32" i="33"/>
  <c r="P32" i="33"/>
  <c r="Q32" i="33"/>
  <c r="R32" i="33"/>
  <c r="S32" i="33"/>
  <c r="T32" i="33"/>
  <c r="U32" i="33"/>
  <c r="V32" i="33"/>
  <c r="X32" i="33"/>
  <c r="Y32" i="33"/>
  <c r="Z32" i="33"/>
  <c r="AA32" i="33"/>
  <c r="AC32" i="33"/>
  <c r="AD32" i="33"/>
  <c r="AH32" i="33"/>
  <c r="AJ32" i="33"/>
  <c r="AK32" i="33"/>
  <c r="AL32" i="33"/>
  <c r="AM32" i="33"/>
  <c r="AT32" i="33"/>
  <c r="C29" i="33"/>
  <c r="D29" i="33"/>
  <c r="E29" i="33"/>
  <c r="F29" i="33"/>
  <c r="G29" i="33"/>
  <c r="H29" i="33"/>
  <c r="I29" i="33"/>
  <c r="J29" i="33"/>
  <c r="K29" i="33"/>
  <c r="L29" i="33"/>
  <c r="M29" i="33"/>
  <c r="N29" i="33"/>
  <c r="O29" i="33"/>
  <c r="P29" i="33"/>
  <c r="Q29" i="33"/>
  <c r="R29" i="33"/>
  <c r="S29" i="33"/>
  <c r="T29" i="33"/>
  <c r="U29" i="33"/>
  <c r="V29" i="33"/>
  <c r="X29" i="33"/>
  <c r="Y29" i="33"/>
  <c r="Z29" i="33"/>
  <c r="AA29" i="33"/>
  <c r="AC29" i="33"/>
  <c r="AD29" i="33"/>
  <c r="AH29" i="33"/>
  <c r="AJ29" i="33"/>
  <c r="AK29" i="33"/>
  <c r="AL29" i="33"/>
  <c r="AM29" i="33"/>
  <c r="AT29" i="33"/>
  <c r="C27" i="33"/>
  <c r="D27" i="33"/>
  <c r="E27" i="33"/>
  <c r="F27" i="33"/>
  <c r="G27" i="33"/>
  <c r="H27" i="33"/>
  <c r="I27" i="33"/>
  <c r="J27" i="33"/>
  <c r="K27" i="33"/>
  <c r="L27" i="33"/>
  <c r="M27" i="33"/>
  <c r="N27" i="33"/>
  <c r="O27" i="33"/>
  <c r="P27" i="33"/>
  <c r="Q27" i="33"/>
  <c r="R27" i="33"/>
  <c r="S27" i="33"/>
  <c r="T27" i="33"/>
  <c r="U27" i="33"/>
  <c r="V27" i="33"/>
  <c r="X27" i="33"/>
  <c r="Y27" i="33"/>
  <c r="Z27" i="33"/>
  <c r="AA27" i="33"/>
  <c r="AC27" i="33"/>
  <c r="AD27" i="33"/>
  <c r="AH27" i="33"/>
  <c r="AJ27" i="33"/>
  <c r="AK27" i="33"/>
  <c r="AL27" i="33"/>
  <c r="AM27" i="33"/>
  <c r="AT27" i="33"/>
  <c r="C25" i="33"/>
  <c r="D25" i="33"/>
  <c r="E25" i="33"/>
  <c r="F25" i="33"/>
  <c r="G25" i="33"/>
  <c r="H25" i="33"/>
  <c r="I25" i="33"/>
  <c r="J25" i="33"/>
  <c r="K25" i="33"/>
  <c r="L25" i="33"/>
  <c r="M25" i="33"/>
  <c r="N25" i="33"/>
  <c r="O25" i="33"/>
  <c r="P25" i="33"/>
  <c r="Q25" i="33"/>
  <c r="R25" i="33"/>
  <c r="S25" i="33"/>
  <c r="T25" i="33"/>
  <c r="U25" i="33"/>
  <c r="V25" i="33"/>
  <c r="X25" i="33"/>
  <c r="Y25" i="33"/>
  <c r="Z25" i="33"/>
  <c r="AA25" i="33"/>
  <c r="AC25" i="33"/>
  <c r="AD25" i="33"/>
  <c r="AH25" i="33"/>
  <c r="AJ25" i="33"/>
  <c r="AK25" i="33"/>
  <c r="AL25" i="33"/>
  <c r="AM25" i="33"/>
  <c r="AT25" i="33"/>
  <c r="C20" i="33"/>
  <c r="C19" i="33" s="1"/>
  <c r="D20" i="33"/>
  <c r="D19" i="33" s="1"/>
  <c r="E20" i="33"/>
  <c r="E19" i="33" s="1"/>
  <c r="F20" i="33"/>
  <c r="F19" i="33" s="1"/>
  <c r="G20" i="33"/>
  <c r="G19" i="33" s="1"/>
  <c r="H20" i="33"/>
  <c r="H19" i="33" s="1"/>
  <c r="I20" i="33"/>
  <c r="I19" i="33" s="1"/>
  <c r="J20" i="33"/>
  <c r="J19" i="33" s="1"/>
  <c r="K20" i="33"/>
  <c r="K19" i="33" s="1"/>
  <c r="L20" i="33"/>
  <c r="L19" i="33" s="1"/>
  <c r="M20" i="33"/>
  <c r="M19" i="33" s="1"/>
  <c r="N20" i="33"/>
  <c r="N19" i="33" s="1"/>
  <c r="O20" i="33"/>
  <c r="O19" i="33" s="1"/>
  <c r="P20" i="33"/>
  <c r="P19" i="33" s="1"/>
  <c r="Q20" i="33"/>
  <c r="Q19" i="33" s="1"/>
  <c r="R20" i="33"/>
  <c r="R19" i="33" s="1"/>
  <c r="S20" i="33"/>
  <c r="S19" i="33" s="1"/>
  <c r="T20" i="33"/>
  <c r="T19" i="33" s="1"/>
  <c r="U20" i="33"/>
  <c r="U19" i="33" s="1"/>
  <c r="V20" i="33"/>
  <c r="V19" i="33" s="1"/>
  <c r="X20" i="33"/>
  <c r="X19" i="33" s="1"/>
  <c r="Y20" i="33"/>
  <c r="Y19" i="33" s="1"/>
  <c r="Z20" i="33"/>
  <c r="Z19" i="33" s="1"/>
  <c r="AA20" i="33"/>
  <c r="AA19" i="33" s="1"/>
  <c r="AC20" i="33"/>
  <c r="AC19" i="33" s="1"/>
  <c r="AD20" i="33"/>
  <c r="AD19" i="33" s="1"/>
  <c r="AH20" i="33"/>
  <c r="AH19" i="33" s="1"/>
  <c r="AJ20" i="33"/>
  <c r="AK20" i="33"/>
  <c r="AK19" i="33" s="1"/>
  <c r="AL20" i="33"/>
  <c r="AL19" i="33" s="1"/>
  <c r="AM20" i="33"/>
  <c r="AM19" i="33" s="1"/>
  <c r="AT20" i="33"/>
  <c r="AT19" i="33" s="1"/>
  <c r="C17" i="33"/>
  <c r="C16" i="33" s="1"/>
  <c r="D17" i="33"/>
  <c r="D16" i="33" s="1"/>
  <c r="E17" i="33"/>
  <c r="E16" i="33" s="1"/>
  <c r="F17" i="33"/>
  <c r="F16" i="33" s="1"/>
  <c r="G17" i="33"/>
  <c r="G16" i="33" s="1"/>
  <c r="H17" i="33"/>
  <c r="H16" i="33" s="1"/>
  <c r="J17" i="33"/>
  <c r="J16" i="33" s="1"/>
  <c r="K17" i="33"/>
  <c r="K16" i="33" s="1"/>
  <c r="L17" i="33"/>
  <c r="L16" i="33" s="1"/>
  <c r="M17" i="33"/>
  <c r="M16" i="33" s="1"/>
  <c r="N17" i="33"/>
  <c r="N16" i="33" s="1"/>
  <c r="O17" i="33"/>
  <c r="O16" i="33" s="1"/>
  <c r="P17" i="33"/>
  <c r="P16" i="33" s="1"/>
  <c r="Q17" i="33"/>
  <c r="Q16" i="33" s="1"/>
  <c r="R17" i="33"/>
  <c r="R16" i="33" s="1"/>
  <c r="S17" i="33"/>
  <c r="S16" i="33" s="1"/>
  <c r="T17" i="33"/>
  <c r="T16" i="33" s="1"/>
  <c r="U17" i="33"/>
  <c r="U16" i="33" s="1"/>
  <c r="V17" i="33"/>
  <c r="V16" i="33" s="1"/>
  <c r="X17" i="33"/>
  <c r="X16" i="33" s="1"/>
  <c r="Y17" i="33"/>
  <c r="Y16" i="33" s="1"/>
  <c r="Z17" i="33"/>
  <c r="Z16" i="33" s="1"/>
  <c r="AA17" i="33"/>
  <c r="AA16" i="33" s="1"/>
  <c r="AC17" i="33"/>
  <c r="AC16" i="33" s="1"/>
  <c r="AD17" i="33"/>
  <c r="AD16" i="33" s="1"/>
  <c r="AH17" i="33"/>
  <c r="AH16" i="33" s="1"/>
  <c r="AJ17" i="33"/>
  <c r="AK17" i="33"/>
  <c r="AK16" i="33" s="1"/>
  <c r="AL17" i="33"/>
  <c r="AL16" i="33" s="1"/>
  <c r="AM17" i="33"/>
  <c r="AM16" i="33" s="1"/>
  <c r="AT17" i="33"/>
  <c r="AT16" i="33" s="1"/>
  <c r="C13" i="33"/>
  <c r="C12" i="33" s="1"/>
  <c r="D13" i="33"/>
  <c r="D12" i="33" s="1"/>
  <c r="E13" i="33"/>
  <c r="E12" i="33" s="1"/>
  <c r="F13" i="33"/>
  <c r="F12" i="33" s="1"/>
  <c r="G13" i="33"/>
  <c r="G12" i="33" s="1"/>
  <c r="H13" i="33"/>
  <c r="H12" i="33" s="1"/>
  <c r="J13" i="33"/>
  <c r="J12" i="33" s="1"/>
  <c r="K13" i="33"/>
  <c r="K12" i="33" s="1"/>
  <c r="L13" i="33"/>
  <c r="L12" i="33" s="1"/>
  <c r="M13" i="33"/>
  <c r="M12" i="33" s="1"/>
  <c r="N13" i="33"/>
  <c r="N12" i="33" s="1"/>
  <c r="O13" i="33"/>
  <c r="O12" i="33" s="1"/>
  <c r="P13" i="33"/>
  <c r="P12" i="33" s="1"/>
  <c r="Q13" i="33"/>
  <c r="Q12" i="33" s="1"/>
  <c r="R13" i="33"/>
  <c r="R12" i="33" s="1"/>
  <c r="S13" i="33"/>
  <c r="S12" i="33" s="1"/>
  <c r="T13" i="33"/>
  <c r="T12" i="33" s="1"/>
  <c r="U13" i="33"/>
  <c r="U12" i="33" s="1"/>
  <c r="V13" i="33"/>
  <c r="V12" i="33" s="1"/>
  <c r="X13" i="33"/>
  <c r="X12" i="33" s="1"/>
  <c r="Y13" i="33"/>
  <c r="Y12" i="33" s="1"/>
  <c r="Z13" i="33"/>
  <c r="Z12" i="33" s="1"/>
  <c r="AA13" i="33"/>
  <c r="AA12" i="33" s="1"/>
  <c r="AC13" i="33"/>
  <c r="AC12" i="33" s="1"/>
  <c r="AD13" i="33"/>
  <c r="AD12" i="33" s="1"/>
  <c r="AH13" i="33"/>
  <c r="AH12" i="33" s="1"/>
  <c r="AJ13" i="33"/>
  <c r="AK13" i="33"/>
  <c r="AK12" i="33" s="1"/>
  <c r="AL13" i="33"/>
  <c r="AL12" i="33" s="1"/>
  <c r="AM13" i="33"/>
  <c r="AM12" i="33" s="1"/>
  <c r="AT13" i="33"/>
  <c r="AT12" i="33" s="1"/>
  <c r="B7" i="33"/>
  <c r="B6" i="33" s="1"/>
  <c r="AI112" i="33"/>
  <c r="BL112" i="33" s="1"/>
  <c r="AI78" i="33"/>
  <c r="AH159" i="33" l="1"/>
  <c r="AJ12" i="33"/>
  <c r="AJ6" i="33"/>
  <c r="BK112" i="33"/>
  <c r="AJ19" i="33"/>
  <c r="AJ16" i="33"/>
  <c r="AI206" i="33"/>
  <c r="AT61" i="33"/>
  <c r="AT60" i="33" s="1"/>
  <c r="AT59" i="33" s="1"/>
  <c r="BI72" i="33"/>
  <c r="BI78" i="33"/>
  <c r="AT196" i="33"/>
  <c r="AT195" i="33" s="1"/>
  <c r="AT194" i="33" s="1"/>
  <c r="AY72" i="33"/>
  <c r="AY71" i="33" s="1"/>
  <c r="AY70" i="33" s="1"/>
  <c r="AU61" i="33"/>
  <c r="AU60" i="33" s="1"/>
  <c r="AU59" i="33" s="1"/>
  <c r="AX72" i="33"/>
  <c r="AX71" i="33" s="1"/>
  <c r="AX70" i="33" s="1"/>
  <c r="BA44" i="33"/>
  <c r="BA40" i="33" s="1"/>
  <c r="AU161" i="33"/>
  <c r="AU160" i="33" s="1"/>
  <c r="AU159" i="33" s="1"/>
  <c r="AW40" i="33"/>
  <c r="AW125" i="33"/>
  <c r="AX40" i="33"/>
  <c r="AW199" i="33"/>
  <c r="AW198" i="33" s="1"/>
  <c r="AJ71" i="33"/>
  <c r="AA71" i="33"/>
  <c r="AA70" i="33" s="1"/>
  <c r="T71" i="33"/>
  <c r="T70" i="33" s="1"/>
  <c r="Q71" i="33"/>
  <c r="Q70" i="33" s="1"/>
  <c r="M71" i="33"/>
  <c r="M70" i="33" s="1"/>
  <c r="I71" i="33"/>
  <c r="I70" i="33" s="1"/>
  <c r="E71" i="33"/>
  <c r="E70" i="33" s="1"/>
  <c r="S71" i="33"/>
  <c r="S70" i="33" s="1"/>
  <c r="O71" i="33"/>
  <c r="O70" i="33" s="1"/>
  <c r="K71" i="33"/>
  <c r="K70" i="33" s="1"/>
  <c r="G71" i="33"/>
  <c r="G70" i="33" s="1"/>
  <c r="C71" i="33"/>
  <c r="C70" i="33" s="1"/>
  <c r="BA196" i="33"/>
  <c r="BA195" i="33" s="1"/>
  <c r="BA194" i="33" s="1"/>
  <c r="AX132" i="33"/>
  <c r="BA71" i="33"/>
  <c r="BA70" i="33" s="1"/>
  <c r="AW34" i="33"/>
  <c r="AK71" i="33"/>
  <c r="AK70" i="33" s="1"/>
  <c r="AC71" i="33"/>
  <c r="AC70" i="33" s="1"/>
  <c r="X71" i="33"/>
  <c r="X70" i="33" s="1"/>
  <c r="AN71" i="33"/>
  <c r="AN70" i="33" s="1"/>
  <c r="AR71" i="33"/>
  <c r="AR70" i="33" s="1"/>
  <c r="AM71" i="33"/>
  <c r="AM70" i="33" s="1"/>
  <c r="Z71" i="33"/>
  <c r="Z70" i="33" s="1"/>
  <c r="AB71" i="33"/>
  <c r="AB70" i="33" s="1"/>
  <c r="AO71" i="33"/>
  <c r="AO70" i="33" s="1"/>
  <c r="AP71" i="33"/>
  <c r="AP70" i="33" s="1"/>
  <c r="AU71" i="33"/>
  <c r="AU70" i="33" s="1"/>
  <c r="AX199" i="33"/>
  <c r="AX198" i="33" s="1"/>
  <c r="AL71" i="33"/>
  <c r="AL70" i="33" s="1"/>
  <c r="AD71" i="33"/>
  <c r="AD70" i="33" s="1"/>
  <c r="Y71" i="33"/>
  <c r="Y70" i="33" s="1"/>
  <c r="R71" i="33"/>
  <c r="R70" i="33" s="1"/>
  <c r="N71" i="33"/>
  <c r="N70" i="33" s="1"/>
  <c r="J71" i="33"/>
  <c r="J70" i="33" s="1"/>
  <c r="F71" i="33"/>
  <c r="F70" i="33" s="1"/>
  <c r="AQ71" i="33"/>
  <c r="AQ70" i="33" s="1"/>
  <c r="U71" i="33"/>
  <c r="U70" i="33" s="1"/>
  <c r="AW108" i="33"/>
  <c r="B71" i="33"/>
  <c r="B70" i="33" s="1"/>
  <c r="AT71" i="33"/>
  <c r="AT70" i="33" s="1"/>
  <c r="P71" i="33"/>
  <c r="P70" i="33" s="1"/>
  <c r="L71" i="33"/>
  <c r="L70" i="33" s="1"/>
  <c r="H71" i="33"/>
  <c r="H70" i="33" s="1"/>
  <c r="D71" i="33"/>
  <c r="D70" i="33" s="1"/>
  <c r="AS71" i="33"/>
  <c r="AS70" i="33" s="1"/>
  <c r="AW46" i="33"/>
  <c r="AW60" i="33"/>
  <c r="AW59" i="33" s="1"/>
  <c r="AU133" i="33"/>
  <c r="AU132" i="33" s="1"/>
  <c r="AW5" i="33"/>
  <c r="AW24" i="33"/>
  <c r="BA61" i="33"/>
  <c r="BA60" i="33" s="1"/>
  <c r="BA59" i="33" s="1"/>
  <c r="AW159" i="33"/>
  <c r="AW81" i="33"/>
  <c r="AW80" i="33" s="1"/>
  <c r="AW132" i="33"/>
  <c r="BA108" i="33"/>
  <c r="AW175" i="33"/>
  <c r="AX34" i="33"/>
  <c r="AX60" i="33"/>
  <c r="AX59" i="33" s="1"/>
  <c r="AX46" i="33"/>
  <c r="AX81" i="33"/>
  <c r="AX80" i="33" s="1"/>
  <c r="AX24" i="33"/>
  <c r="AX23" i="33" s="1"/>
  <c r="AX125" i="33"/>
  <c r="AX159" i="33"/>
  <c r="AE72" i="33"/>
  <c r="AX108" i="33"/>
  <c r="AX5" i="33"/>
  <c r="AX175" i="33"/>
  <c r="BA132" i="33"/>
  <c r="S40" i="33"/>
  <c r="O40" i="33"/>
  <c r="K40" i="33"/>
  <c r="G40" i="33"/>
  <c r="C40" i="33"/>
  <c r="AY40" i="33"/>
  <c r="BA34" i="33"/>
  <c r="AB125" i="33"/>
  <c r="AH5" i="33"/>
  <c r="AY5" i="33"/>
  <c r="AC60" i="33"/>
  <c r="AC59" i="33" s="1"/>
  <c r="N60" i="33"/>
  <c r="N59" i="33" s="1"/>
  <c r="BJ92" i="33"/>
  <c r="BJ94" i="33"/>
  <c r="BJ96" i="33"/>
  <c r="BJ98" i="33"/>
  <c r="BJ100" i="33"/>
  <c r="AB34" i="33"/>
  <c r="AE34" i="33"/>
  <c r="AU108" i="33"/>
  <c r="BI34" i="33"/>
  <c r="S5" i="33"/>
  <c r="AY34" i="33"/>
  <c r="AB5" i="33"/>
  <c r="X5" i="33"/>
  <c r="O5" i="33"/>
  <c r="K5" i="33"/>
  <c r="G5" i="33"/>
  <c r="C5" i="33"/>
  <c r="AB40" i="33"/>
  <c r="AE199" i="33"/>
  <c r="AE198" i="33" s="1"/>
  <c r="AO40" i="33"/>
  <c r="AS125" i="33"/>
  <c r="BI40" i="33"/>
  <c r="AT5" i="33"/>
  <c r="AP5" i="33"/>
  <c r="AL5" i="33"/>
  <c r="AE5" i="33"/>
  <c r="AA5" i="33"/>
  <c r="U5" i="33"/>
  <c r="R5" i="33"/>
  <c r="N5" i="33"/>
  <c r="J5" i="33"/>
  <c r="F5" i="33"/>
  <c r="BA46" i="33"/>
  <c r="BA81" i="33"/>
  <c r="BA80" i="33" s="1"/>
  <c r="BI5" i="33"/>
  <c r="AS5" i="33"/>
  <c r="AO5" i="33"/>
  <c r="AK5" i="33"/>
  <c r="AD5" i="33"/>
  <c r="Z5" i="33"/>
  <c r="V5" i="33"/>
  <c r="T5" i="33"/>
  <c r="Q5" i="33"/>
  <c r="M5" i="33"/>
  <c r="E5" i="33"/>
  <c r="BA125" i="33"/>
  <c r="BA159" i="33"/>
  <c r="BA5" i="33"/>
  <c r="AR5" i="33"/>
  <c r="AN5" i="33"/>
  <c r="AC5" i="33"/>
  <c r="Y5" i="33"/>
  <c r="P5" i="33"/>
  <c r="L5" i="33"/>
  <c r="H5" i="33"/>
  <c r="D5" i="33"/>
  <c r="BA24" i="33"/>
  <c r="BA199" i="33"/>
  <c r="BA198" i="33" s="1"/>
  <c r="AU5" i="33"/>
  <c r="AQ5" i="33"/>
  <c r="AM5" i="33"/>
  <c r="BJ7" i="33"/>
  <c r="BJ37" i="33"/>
  <c r="BJ82" i="33"/>
  <c r="BJ65" i="33"/>
  <c r="BJ13" i="33"/>
  <c r="BJ121" i="33"/>
  <c r="BJ173" i="33"/>
  <c r="BJ186" i="33"/>
  <c r="BJ41" i="33"/>
  <c r="BJ47" i="33"/>
  <c r="BJ49" i="33"/>
  <c r="BJ51" i="33"/>
  <c r="BJ53" i="33"/>
  <c r="BJ130" i="33"/>
  <c r="BJ20" i="33"/>
  <c r="BJ32" i="33"/>
  <c r="BJ88" i="33"/>
  <c r="BJ110" i="33"/>
  <c r="BJ149" i="33"/>
  <c r="BJ167" i="33"/>
  <c r="BJ180" i="33"/>
  <c r="BA175" i="33"/>
  <c r="BJ27" i="33"/>
  <c r="BJ141" i="33"/>
  <c r="BJ156" i="33"/>
  <c r="BJ17" i="33"/>
  <c r="BJ29" i="33"/>
  <c r="BJ85" i="33"/>
  <c r="BJ25" i="33"/>
  <c r="BJ35" i="33"/>
  <c r="BJ90" i="33"/>
  <c r="BJ153" i="33"/>
  <c r="BJ170" i="33"/>
  <c r="BJ183" i="33"/>
  <c r="BJ200" i="33"/>
  <c r="BJ104" i="33"/>
  <c r="BJ126" i="33"/>
  <c r="BJ144" i="33"/>
  <c r="BJ177" i="33"/>
  <c r="BJ190" i="33"/>
  <c r="BJ189" i="33" s="1"/>
  <c r="BJ188" i="33" s="1"/>
  <c r="P132" i="33"/>
  <c r="L132" i="33"/>
  <c r="H132" i="33"/>
  <c r="AR199" i="33"/>
  <c r="AR198" i="33" s="1"/>
  <c r="AU34" i="33"/>
  <c r="BI199" i="33"/>
  <c r="BI198" i="33" s="1"/>
  <c r="BJ202" i="33"/>
  <c r="AT125" i="33"/>
  <c r="AY108" i="33"/>
  <c r="AU40" i="33"/>
  <c r="AU125" i="33"/>
  <c r="AB60" i="33"/>
  <c r="AB59" i="33" s="1"/>
  <c r="AB132" i="33"/>
  <c r="AB199" i="33"/>
  <c r="AB198" i="33" s="1"/>
  <c r="AE40" i="33"/>
  <c r="AE125" i="33"/>
  <c r="AQ125" i="33"/>
  <c r="AQ199" i="33"/>
  <c r="AQ198" i="33" s="1"/>
  <c r="AR125" i="33"/>
  <c r="AS40" i="33"/>
  <c r="AU24" i="33"/>
  <c r="BI24" i="33"/>
  <c r="BI159" i="33"/>
  <c r="AY46" i="33"/>
  <c r="AY60" i="33"/>
  <c r="AY59" i="33" s="1"/>
  <c r="AY81" i="33"/>
  <c r="AY80" i="33" s="1"/>
  <c r="AY132" i="33"/>
  <c r="AY199" i="33"/>
  <c r="AY198" i="33" s="1"/>
  <c r="AY159" i="33"/>
  <c r="AA60" i="33"/>
  <c r="AA59" i="33" s="1"/>
  <c r="D60" i="33"/>
  <c r="D59" i="33" s="1"/>
  <c r="AE24" i="33"/>
  <c r="AR108" i="33"/>
  <c r="AE60" i="33"/>
  <c r="AE59" i="33" s="1"/>
  <c r="AN60" i="33"/>
  <c r="AN59" i="33" s="1"/>
  <c r="AS199" i="33"/>
  <c r="AS198" i="33" s="1"/>
  <c r="AP125" i="33"/>
  <c r="AU199" i="33"/>
  <c r="AU198" i="33" s="1"/>
  <c r="AY24" i="33"/>
  <c r="AY125" i="33"/>
  <c r="AY175" i="33"/>
  <c r="AQ46" i="33"/>
  <c r="BI132" i="33"/>
  <c r="AU175" i="33"/>
  <c r="AU46" i="33"/>
  <c r="AU81" i="33"/>
  <c r="AU80" i="33" s="1"/>
  <c r="BI46" i="33"/>
  <c r="BI60" i="33"/>
  <c r="BI59" i="33" s="1"/>
  <c r="BI125" i="33"/>
  <c r="AR34" i="33"/>
  <c r="AP24" i="33"/>
  <c r="AP34" i="33"/>
  <c r="AP60" i="33"/>
  <c r="AP59" i="33" s="1"/>
  <c r="BI81" i="33"/>
  <c r="BI80" i="33" s="1"/>
  <c r="BI108" i="33"/>
  <c r="BI175" i="33"/>
  <c r="AQ108" i="33"/>
  <c r="AR46" i="33"/>
  <c r="AO199" i="33"/>
  <c r="AO198" i="33" s="1"/>
  <c r="AQ24" i="33"/>
  <c r="AQ34" i="33"/>
  <c r="AR40" i="33"/>
  <c r="AR132" i="33"/>
  <c r="AP46" i="33"/>
  <c r="AN132" i="33"/>
  <c r="AQ60" i="33"/>
  <c r="AQ59" i="33" s="1"/>
  <c r="AQ159" i="33"/>
  <c r="AR24" i="33"/>
  <c r="AS24" i="33"/>
  <c r="AS132" i="33"/>
  <c r="AS159" i="33"/>
  <c r="AP159" i="33"/>
  <c r="AP199" i="33"/>
  <c r="AP198" i="33" s="1"/>
  <c r="AQ81" i="33"/>
  <c r="AQ80" i="33" s="1"/>
  <c r="AS46" i="33"/>
  <c r="AP81" i="33"/>
  <c r="AP80" i="33" s="1"/>
  <c r="AR175" i="33"/>
  <c r="AP108" i="33"/>
  <c r="AQ40" i="33"/>
  <c r="AQ132" i="33"/>
  <c r="AR60" i="33"/>
  <c r="AR59" i="33" s="1"/>
  <c r="AR81" i="33"/>
  <c r="AR80" i="33" s="1"/>
  <c r="AS34" i="33"/>
  <c r="AS60" i="33"/>
  <c r="AS59" i="33" s="1"/>
  <c r="AS81" i="33"/>
  <c r="AS80" i="33" s="1"/>
  <c r="AP40" i="33"/>
  <c r="AP132" i="33"/>
  <c r="AP175" i="33"/>
  <c r="AS108" i="33"/>
  <c r="D125" i="33"/>
  <c r="AO132" i="33"/>
  <c r="AQ175" i="33"/>
  <c r="AR159" i="33"/>
  <c r="AS175" i="33"/>
  <c r="AN34" i="33"/>
  <c r="AN81" i="33"/>
  <c r="AN80" i="33" s="1"/>
  <c r="AO46" i="33"/>
  <c r="I125" i="33"/>
  <c r="E125" i="33"/>
  <c r="AN125" i="33"/>
  <c r="AO24" i="33"/>
  <c r="AO125" i="33"/>
  <c r="AN24" i="33"/>
  <c r="AN46" i="33"/>
  <c r="AN199" i="33"/>
  <c r="AN198" i="33" s="1"/>
  <c r="AO108" i="33"/>
  <c r="AO34" i="33"/>
  <c r="AO159" i="33"/>
  <c r="AN40" i="33"/>
  <c r="AO60" i="33"/>
  <c r="AO59" i="33" s="1"/>
  <c r="AO81" i="33"/>
  <c r="AO80" i="33" s="1"/>
  <c r="AO175" i="33"/>
  <c r="AM34" i="33"/>
  <c r="AH34" i="33"/>
  <c r="Z34" i="33"/>
  <c r="AC40" i="33"/>
  <c r="X40" i="33"/>
  <c r="AN175" i="33"/>
  <c r="X60" i="33"/>
  <c r="X59" i="33" s="1"/>
  <c r="R60" i="33"/>
  <c r="R59" i="33" s="1"/>
  <c r="AB108" i="33"/>
  <c r="U60" i="33"/>
  <c r="U59" i="33" s="1"/>
  <c r="V60" i="33"/>
  <c r="V59" i="33" s="1"/>
  <c r="T60" i="33"/>
  <c r="T59" i="33" s="1"/>
  <c r="Q60" i="33"/>
  <c r="Q59" i="33" s="1"/>
  <c r="V132" i="33"/>
  <c r="AN108" i="33"/>
  <c r="AN159" i="33"/>
  <c r="AM60" i="33"/>
  <c r="AM59" i="33" s="1"/>
  <c r="AH60" i="33"/>
  <c r="AH59" i="33" s="1"/>
  <c r="Z60" i="33"/>
  <c r="Z59" i="33" s="1"/>
  <c r="P60" i="33"/>
  <c r="P59" i="33" s="1"/>
  <c r="AM24" i="33"/>
  <c r="AL34" i="33"/>
  <c r="AT40" i="33"/>
  <c r="AJ40" i="33"/>
  <c r="AM132" i="33"/>
  <c r="AH124" i="33"/>
  <c r="AH123" i="33" s="1"/>
  <c r="Z132" i="33"/>
  <c r="AE46" i="33"/>
  <c r="AE81" i="33"/>
  <c r="AE80" i="33" s="1"/>
  <c r="O60" i="33"/>
  <c r="O59" i="33" s="1"/>
  <c r="AK60" i="33"/>
  <c r="AK59" i="33" s="1"/>
  <c r="S199" i="33"/>
  <c r="S198" i="33" s="1"/>
  <c r="AB81" i="33"/>
  <c r="AB80" i="33" s="1"/>
  <c r="AI20" i="33"/>
  <c r="AI61" i="33"/>
  <c r="AI110" i="33"/>
  <c r="W121" i="33"/>
  <c r="AI130" i="33"/>
  <c r="BK130" i="33" s="1"/>
  <c r="AI141" i="33"/>
  <c r="AI156" i="33"/>
  <c r="AI170" i="33"/>
  <c r="AI173" i="33"/>
  <c r="AI180" i="33"/>
  <c r="AI186" i="33"/>
  <c r="AI202" i="33"/>
  <c r="U34" i="33"/>
  <c r="F34" i="33"/>
  <c r="AB24" i="33"/>
  <c r="AB175" i="33"/>
  <c r="AE132" i="33"/>
  <c r="Z125" i="33"/>
  <c r="P125" i="33"/>
  <c r="L125" i="33"/>
  <c r="AK132" i="33"/>
  <c r="U132" i="33"/>
  <c r="D132" i="33"/>
  <c r="AE175" i="33"/>
  <c r="AK125" i="33"/>
  <c r="AC125" i="33"/>
  <c r="X125" i="33"/>
  <c r="AE159" i="33"/>
  <c r="AE108" i="33"/>
  <c r="AI25" i="33"/>
  <c r="AJ125" i="33"/>
  <c r="V125" i="33"/>
  <c r="T125" i="33"/>
  <c r="Q125" i="33"/>
  <c r="M125" i="33"/>
  <c r="AL132" i="33"/>
  <c r="AD132" i="33"/>
  <c r="Y132" i="33"/>
  <c r="AT199" i="33"/>
  <c r="AT198" i="33" s="1"/>
  <c r="AJ199" i="33"/>
  <c r="AJ198" i="33" s="1"/>
  <c r="AH46" i="33"/>
  <c r="Z46" i="33"/>
  <c r="Q46" i="33"/>
  <c r="G125" i="33"/>
  <c r="C125" i="33"/>
  <c r="AL125" i="33"/>
  <c r="AD125" i="33"/>
  <c r="Y125" i="33"/>
  <c r="S125" i="33"/>
  <c r="O125" i="33"/>
  <c r="K125" i="33"/>
  <c r="AB46" i="33"/>
  <c r="AB159" i="33"/>
  <c r="AI13" i="33"/>
  <c r="AI27" i="33"/>
  <c r="AI35" i="33"/>
  <c r="AI37" i="33"/>
  <c r="BK37" i="33" s="1"/>
  <c r="AI49" i="33"/>
  <c r="BK49" i="33" s="1"/>
  <c r="AI53" i="33"/>
  <c r="AI82" i="33"/>
  <c r="AI92" i="33"/>
  <c r="AI100" i="33"/>
  <c r="AI144" i="33"/>
  <c r="AI17" i="33"/>
  <c r="AI29" i="33"/>
  <c r="AI41" i="33"/>
  <c r="AI85" i="33"/>
  <c r="BK85" i="33" s="1"/>
  <c r="AI94" i="33"/>
  <c r="BK94" i="33" s="1"/>
  <c r="AI167" i="33"/>
  <c r="AI32" i="33"/>
  <c r="AL81" i="33"/>
  <c r="AL80" i="33" s="1"/>
  <c r="J175" i="33"/>
  <c r="P199" i="33"/>
  <c r="P198" i="33" s="1"/>
  <c r="L199" i="33"/>
  <c r="L198" i="33" s="1"/>
  <c r="H199" i="33"/>
  <c r="H198" i="33" s="1"/>
  <c r="D199" i="33"/>
  <c r="D198" i="33" s="1"/>
  <c r="J60" i="33"/>
  <c r="J59" i="33" s="1"/>
  <c r="F60" i="33"/>
  <c r="F59" i="33" s="1"/>
  <c r="V81" i="33"/>
  <c r="V80" i="33" s="1"/>
  <c r="T81" i="33"/>
  <c r="T80" i="33" s="1"/>
  <c r="M81" i="33"/>
  <c r="M80" i="33" s="1"/>
  <c r="I81" i="33"/>
  <c r="I80" i="33" s="1"/>
  <c r="E81" i="33"/>
  <c r="E80" i="33" s="1"/>
  <c r="E132" i="33"/>
  <c r="AD199" i="33"/>
  <c r="AD198" i="33" s="1"/>
  <c r="Y199" i="33"/>
  <c r="Y198" i="33" s="1"/>
  <c r="G199" i="33"/>
  <c r="G198" i="33" s="1"/>
  <c r="C199" i="33"/>
  <c r="C198" i="33" s="1"/>
  <c r="S24" i="33"/>
  <c r="G24" i="33"/>
  <c r="U24" i="33"/>
  <c r="R24" i="33"/>
  <c r="N24" i="33"/>
  <c r="J24" i="33"/>
  <c r="F24" i="33"/>
  <c r="AT46" i="33"/>
  <c r="AJ46" i="33"/>
  <c r="V46" i="33"/>
  <c r="T46" i="33"/>
  <c r="I46" i="33"/>
  <c r="E46" i="33"/>
  <c r="M46" i="33"/>
  <c r="AT24" i="33"/>
  <c r="AA24" i="33"/>
  <c r="V34" i="33"/>
  <c r="T34" i="33"/>
  <c r="Q34" i="33"/>
  <c r="M34" i="33"/>
  <c r="I34" i="33"/>
  <c r="E34" i="33"/>
  <c r="P46" i="33"/>
  <c r="L46" i="33"/>
  <c r="H46" i="33"/>
  <c r="D46" i="33"/>
  <c r="AL60" i="33"/>
  <c r="AL59" i="33" s="1"/>
  <c r="AD60" i="33"/>
  <c r="AD59" i="33" s="1"/>
  <c r="AH81" i="33"/>
  <c r="AH80" i="33" s="1"/>
  <c r="Z81" i="33"/>
  <c r="Z80" i="33" s="1"/>
  <c r="H125" i="33"/>
  <c r="Q132" i="33"/>
  <c r="M132" i="33"/>
  <c r="I132" i="33"/>
  <c r="AK199" i="33"/>
  <c r="AK198" i="33" s="1"/>
  <c r="AI65" i="33"/>
  <c r="AI126" i="33"/>
  <c r="AJ24" i="33"/>
  <c r="C24" i="33"/>
  <c r="AI51" i="33"/>
  <c r="AI44" i="33"/>
  <c r="AI88" i="33"/>
  <c r="AI96" i="33"/>
  <c r="AI149" i="33"/>
  <c r="AI196" i="33"/>
  <c r="AL24" i="33"/>
  <c r="AH24" i="33"/>
  <c r="Z24" i="33"/>
  <c r="V24" i="33"/>
  <c r="T24" i="33"/>
  <c r="Q24" i="33"/>
  <c r="M24" i="33"/>
  <c r="I24" i="33"/>
  <c r="E24" i="33"/>
  <c r="AC24" i="33"/>
  <c r="X24" i="33"/>
  <c r="O24" i="33"/>
  <c r="K24" i="33"/>
  <c r="AK34" i="33"/>
  <c r="AD34" i="33"/>
  <c r="Y34" i="33"/>
  <c r="P34" i="33"/>
  <c r="L34" i="33"/>
  <c r="H34" i="33"/>
  <c r="D34" i="33"/>
  <c r="AA34" i="33"/>
  <c r="R34" i="33"/>
  <c r="N34" i="33"/>
  <c r="J34" i="33"/>
  <c r="AL40" i="33"/>
  <c r="AH40" i="33"/>
  <c r="Z40" i="33"/>
  <c r="V40" i="33"/>
  <c r="Q40" i="33"/>
  <c r="M40" i="33"/>
  <c r="I40" i="33"/>
  <c r="E40" i="33"/>
  <c r="AL46" i="33"/>
  <c r="AD46" i="33"/>
  <c r="Y46" i="33"/>
  <c r="S46" i="33"/>
  <c r="O46" i="33"/>
  <c r="K46" i="33"/>
  <c r="G46" i="33"/>
  <c r="C46" i="33"/>
  <c r="AI104" i="33"/>
  <c r="AI121" i="33"/>
  <c r="AI161" i="33"/>
  <c r="AI177" i="33"/>
  <c r="AI190" i="33"/>
  <c r="AI47" i="33"/>
  <c r="AI90" i="33"/>
  <c r="AI98" i="33"/>
  <c r="AI133" i="33"/>
  <c r="AI153" i="33"/>
  <c r="AI183" i="33"/>
  <c r="AI200" i="33"/>
  <c r="AK24" i="33"/>
  <c r="AD24" i="33"/>
  <c r="Y24" i="33"/>
  <c r="P24" i="33"/>
  <c r="L24" i="33"/>
  <c r="H24" i="33"/>
  <c r="D24" i="33"/>
  <c r="AT34" i="33"/>
  <c r="AJ34" i="33"/>
  <c r="AC34" i="33"/>
  <c r="X34" i="33"/>
  <c r="S34" i="33"/>
  <c r="O34" i="33"/>
  <c r="K34" i="33"/>
  <c r="G34" i="33"/>
  <c r="C34" i="33"/>
  <c r="AK46" i="33"/>
  <c r="AC46" i="33"/>
  <c r="X46" i="33"/>
  <c r="I60" i="33"/>
  <c r="I59" i="33" s="1"/>
  <c r="E60" i="33"/>
  <c r="E59" i="33" s="1"/>
  <c r="Y60" i="33"/>
  <c r="Y59" i="33" s="1"/>
  <c r="H60" i="33"/>
  <c r="H59" i="33" s="1"/>
  <c r="AK81" i="33"/>
  <c r="AK80" i="33" s="1"/>
  <c r="AD81" i="33"/>
  <c r="AD80" i="33" s="1"/>
  <c r="Y81" i="33"/>
  <c r="Y80" i="33" s="1"/>
  <c r="P81" i="33"/>
  <c r="P80" i="33" s="1"/>
  <c r="L81" i="33"/>
  <c r="L80" i="33" s="1"/>
  <c r="H81" i="33"/>
  <c r="H80" i="33" s="1"/>
  <c r="AA132" i="33"/>
  <c r="R132" i="33"/>
  <c r="N132" i="33"/>
  <c r="J132" i="33"/>
  <c r="AJ60" i="33"/>
  <c r="S60" i="33"/>
  <c r="S59" i="33" s="1"/>
  <c r="G60" i="33"/>
  <c r="G59" i="33" s="1"/>
  <c r="C60" i="33"/>
  <c r="C59" i="33" s="1"/>
  <c r="AT132" i="33"/>
  <c r="AJ132" i="33"/>
  <c r="AC132" i="33"/>
  <c r="X132" i="33"/>
  <c r="S132" i="33"/>
  <c r="O132" i="33"/>
  <c r="K132" i="33"/>
  <c r="G132" i="33"/>
  <c r="C132" i="33"/>
  <c r="AC199" i="33"/>
  <c r="AC198" i="33" s="1"/>
  <c r="X199" i="33"/>
  <c r="X198" i="33" s="1"/>
  <c r="O199" i="33"/>
  <c r="O198" i="33" s="1"/>
  <c r="K199" i="33"/>
  <c r="K198" i="33" s="1"/>
  <c r="AL199" i="33"/>
  <c r="AL198" i="33" s="1"/>
  <c r="Z199" i="33"/>
  <c r="Z198" i="33" s="1"/>
  <c r="V199" i="33"/>
  <c r="V198" i="33" s="1"/>
  <c r="T199" i="33"/>
  <c r="T198" i="33" s="1"/>
  <c r="Q199" i="33"/>
  <c r="Q198" i="33" s="1"/>
  <c r="M199" i="33"/>
  <c r="M198" i="33" s="1"/>
  <c r="I199" i="33"/>
  <c r="I198" i="33" s="1"/>
  <c r="E199" i="33"/>
  <c r="E198" i="33" s="1"/>
  <c r="AM199" i="33"/>
  <c r="AM198" i="33" s="1"/>
  <c r="AA199" i="33"/>
  <c r="AA198" i="33" s="1"/>
  <c r="U199" i="33"/>
  <c r="U198" i="33" s="1"/>
  <c r="R199" i="33"/>
  <c r="R198" i="33" s="1"/>
  <c r="N199" i="33"/>
  <c r="N198" i="33" s="1"/>
  <c r="J199" i="33"/>
  <c r="J198" i="33" s="1"/>
  <c r="F199" i="33"/>
  <c r="F198" i="33" s="1"/>
  <c r="Y175" i="33"/>
  <c r="H175" i="33"/>
  <c r="AA175" i="33"/>
  <c r="N175" i="33"/>
  <c r="AD175" i="33"/>
  <c r="P175" i="33"/>
  <c r="D175" i="33"/>
  <c r="R175" i="33"/>
  <c r="AK175" i="33"/>
  <c r="L175" i="33"/>
  <c r="AM175" i="33"/>
  <c r="U175" i="33"/>
  <c r="F175" i="33"/>
  <c r="AJ175" i="33"/>
  <c r="S175" i="33"/>
  <c r="K175" i="33"/>
  <c r="X175" i="33"/>
  <c r="C175" i="33"/>
  <c r="AT175" i="33"/>
  <c r="AC175" i="33"/>
  <c r="O175" i="33"/>
  <c r="G175" i="33"/>
  <c r="AL175" i="33"/>
  <c r="AH175" i="33"/>
  <c r="AH158" i="33" s="1"/>
  <c r="Z175" i="33"/>
  <c r="V175" i="33"/>
  <c r="T175" i="33"/>
  <c r="Q175" i="33"/>
  <c r="M175" i="33"/>
  <c r="I175" i="33"/>
  <c r="E175" i="33"/>
  <c r="AM159" i="33"/>
  <c r="AA159" i="33"/>
  <c r="U159" i="33"/>
  <c r="R159" i="33"/>
  <c r="N159" i="33"/>
  <c r="J159" i="33"/>
  <c r="F159" i="33"/>
  <c r="H159" i="33"/>
  <c r="AL159" i="33"/>
  <c r="Z159" i="33"/>
  <c r="V159" i="33"/>
  <c r="T159" i="33"/>
  <c r="Q159" i="33"/>
  <c r="M159" i="33"/>
  <c r="I159" i="33"/>
  <c r="E159" i="33"/>
  <c r="AK159" i="33"/>
  <c r="D159" i="33"/>
  <c r="AD159" i="33"/>
  <c r="P159" i="33"/>
  <c r="AT159" i="33"/>
  <c r="AJ159" i="33"/>
  <c r="AC159" i="33"/>
  <c r="X159" i="33"/>
  <c r="S159" i="33"/>
  <c r="O159" i="33"/>
  <c r="K159" i="33"/>
  <c r="G159" i="33"/>
  <c r="C159" i="33"/>
  <c r="Y159" i="33"/>
  <c r="L159" i="33"/>
  <c r="AM125" i="33"/>
  <c r="AA125" i="33"/>
  <c r="U125" i="33"/>
  <c r="R125" i="33"/>
  <c r="N125" i="33"/>
  <c r="F125" i="33"/>
  <c r="AJ108" i="33"/>
  <c r="C108" i="33"/>
  <c r="AK108" i="33"/>
  <c r="AD108" i="33"/>
  <c r="Y108" i="33"/>
  <c r="P108" i="33"/>
  <c r="L108" i="33"/>
  <c r="D108" i="33"/>
  <c r="AC108" i="33"/>
  <c r="O108" i="33"/>
  <c r="X108" i="33"/>
  <c r="K108" i="33"/>
  <c r="AT108" i="33"/>
  <c r="G108" i="33"/>
  <c r="AM108" i="33"/>
  <c r="AA108" i="33"/>
  <c r="U108" i="33"/>
  <c r="R108" i="33"/>
  <c r="J108" i="33"/>
  <c r="F108" i="33"/>
  <c r="AL108" i="33"/>
  <c r="AH108" i="33"/>
  <c r="Z108" i="33"/>
  <c r="V108" i="33"/>
  <c r="T108" i="33"/>
  <c r="Q108" i="33"/>
  <c r="M108" i="33"/>
  <c r="I108" i="33"/>
  <c r="E108" i="33"/>
  <c r="X81" i="33"/>
  <c r="X80" i="33" s="1"/>
  <c r="S81" i="33"/>
  <c r="S80" i="33" s="1"/>
  <c r="AJ81" i="33"/>
  <c r="AJ80" i="33" s="1"/>
  <c r="K81" i="33"/>
  <c r="K80" i="33" s="1"/>
  <c r="C81" i="33"/>
  <c r="C80" i="33" s="1"/>
  <c r="AT81" i="33"/>
  <c r="AT80" i="33" s="1"/>
  <c r="AC81" i="33"/>
  <c r="AC80" i="33" s="1"/>
  <c r="O81" i="33"/>
  <c r="O80" i="33" s="1"/>
  <c r="G81" i="33"/>
  <c r="G80" i="33" s="1"/>
  <c r="AM81" i="33"/>
  <c r="AM80" i="33" s="1"/>
  <c r="AA81" i="33"/>
  <c r="AA80" i="33" s="1"/>
  <c r="U81" i="33"/>
  <c r="U80" i="33" s="1"/>
  <c r="R81" i="33"/>
  <c r="R80" i="33" s="1"/>
  <c r="N81" i="33"/>
  <c r="N80" i="33" s="1"/>
  <c r="J81" i="33"/>
  <c r="J80" i="33" s="1"/>
  <c r="F81" i="33"/>
  <c r="F80" i="33" s="1"/>
  <c r="AM46" i="33"/>
  <c r="AA46" i="33"/>
  <c r="U46" i="33"/>
  <c r="R46" i="33"/>
  <c r="N46" i="33"/>
  <c r="J46" i="33"/>
  <c r="F46" i="33"/>
  <c r="AK40" i="33"/>
  <c r="AD40" i="33"/>
  <c r="Y40" i="33"/>
  <c r="P40" i="33"/>
  <c r="L40" i="33"/>
  <c r="H40" i="33"/>
  <c r="D40" i="33"/>
  <c r="AM40" i="33"/>
  <c r="AA40" i="33"/>
  <c r="U40" i="33"/>
  <c r="R40" i="33"/>
  <c r="N40" i="33"/>
  <c r="J40" i="33"/>
  <c r="F40" i="33"/>
  <c r="C72" i="32"/>
  <c r="C71" i="32" s="1"/>
  <c r="BI206" i="33" s="1"/>
  <c r="C69" i="32"/>
  <c r="C67" i="32"/>
  <c r="C66" i="32" s="1"/>
  <c r="C65" i="32" s="1"/>
  <c r="C64" i="32" s="1"/>
  <c r="C61" i="32"/>
  <c r="C51" i="32"/>
  <c r="C49" i="32"/>
  <c r="C47" i="32"/>
  <c r="C42" i="32"/>
  <c r="C41" i="32" s="1"/>
  <c r="C35" i="32"/>
  <c r="C31" i="32"/>
  <c r="C19" i="32"/>
  <c r="C10" i="32"/>
  <c r="C8" i="32"/>
  <c r="C6" i="32" s="1"/>
  <c r="C5" i="32" s="1"/>
  <c r="BK92" i="33" l="1"/>
  <c r="BK32" i="33"/>
  <c r="BK100" i="33"/>
  <c r="BK141" i="33"/>
  <c r="AJ5" i="33"/>
  <c r="BK51" i="33"/>
  <c r="BK65" i="33"/>
  <c r="BK200" i="33"/>
  <c r="BK98" i="33"/>
  <c r="BK29" i="33"/>
  <c r="BK90" i="33"/>
  <c r="BK82" i="33"/>
  <c r="BK202" i="33"/>
  <c r="BK27" i="33"/>
  <c r="BK35" i="33"/>
  <c r="BK47" i="33"/>
  <c r="BL53" i="33"/>
  <c r="BL41" i="33"/>
  <c r="BL121" i="33"/>
  <c r="AI182" i="33"/>
  <c r="BK183" i="33"/>
  <c r="AI160" i="33"/>
  <c r="AI148" i="33"/>
  <c r="BK149" i="33"/>
  <c r="W120" i="33"/>
  <c r="AJ59" i="33"/>
  <c r="AI152" i="33"/>
  <c r="BK153" i="33"/>
  <c r="AI120" i="33"/>
  <c r="BK121" i="33"/>
  <c r="BK96" i="33"/>
  <c r="AI143" i="33"/>
  <c r="BK144" i="33"/>
  <c r="BK53" i="33"/>
  <c r="AI185" i="33"/>
  <c r="BK186" i="33"/>
  <c r="AI155" i="33"/>
  <c r="BK156" i="33"/>
  <c r="AI109" i="33"/>
  <c r="BK110" i="33"/>
  <c r="AI16" i="33"/>
  <c r="BK17" i="33"/>
  <c r="AI169" i="33"/>
  <c r="BK170" i="33"/>
  <c r="AI189" i="33"/>
  <c r="BK190" i="33"/>
  <c r="AI103" i="33"/>
  <c r="BK104" i="33"/>
  <c r="BK88" i="33"/>
  <c r="BK41" i="33"/>
  <c r="AI12" i="33"/>
  <c r="BK13" i="33"/>
  <c r="BK25" i="33"/>
  <c r="AI179" i="33"/>
  <c r="BK180" i="33"/>
  <c r="AJ70" i="33"/>
  <c r="AI176" i="33"/>
  <c r="BK177" i="33"/>
  <c r="AI195" i="33"/>
  <c r="BK126" i="33"/>
  <c r="AI166" i="33"/>
  <c r="BK167" i="33"/>
  <c r="AI172" i="33"/>
  <c r="BK173" i="33"/>
  <c r="AI19" i="33"/>
  <c r="BK20" i="33"/>
  <c r="AE71" i="33"/>
  <c r="AE70" i="33" s="1"/>
  <c r="AE58" i="33" s="1"/>
  <c r="O124" i="33"/>
  <c r="O123" i="33" s="1"/>
  <c r="C18" i="32"/>
  <c r="C17" i="32" s="1"/>
  <c r="BI71" i="33"/>
  <c r="BI70" i="33" s="1"/>
  <c r="BI58" i="33" s="1"/>
  <c r="BJ161" i="33"/>
  <c r="BJ160" i="33" s="1"/>
  <c r="BJ133" i="33"/>
  <c r="BJ132" i="33" s="1"/>
  <c r="BJ44" i="33"/>
  <c r="BK44" i="33" s="1"/>
  <c r="AY39" i="33"/>
  <c r="BA39" i="33"/>
  <c r="BI39" i="33"/>
  <c r="AX39" i="33"/>
  <c r="AX4" i="33" s="1"/>
  <c r="AW39" i="33"/>
  <c r="BJ61" i="33"/>
  <c r="BJ60" i="33" s="1"/>
  <c r="BJ196" i="33"/>
  <c r="BJ195" i="33" s="1"/>
  <c r="AB39" i="33"/>
  <c r="AN23" i="33"/>
  <c r="AX124" i="33"/>
  <c r="AX123" i="33" s="1"/>
  <c r="AY23" i="33"/>
  <c r="D124" i="33"/>
  <c r="D123" i="33" s="1"/>
  <c r="AX158" i="33"/>
  <c r="AI72" i="33"/>
  <c r="AO39" i="33"/>
  <c r="AB124" i="33"/>
  <c r="AB123" i="33" s="1"/>
  <c r="AW124" i="33"/>
  <c r="AW123" i="33" s="1"/>
  <c r="AY124" i="33"/>
  <c r="AY123" i="33" s="1"/>
  <c r="BJ125" i="33"/>
  <c r="G124" i="33"/>
  <c r="G123" i="33" s="1"/>
  <c r="AW23" i="33"/>
  <c r="O104" i="33"/>
  <c r="O103" i="33" s="1"/>
  <c r="O102" i="33" s="1"/>
  <c r="O58" i="33" s="1"/>
  <c r="AW158" i="33"/>
  <c r="K61" i="33"/>
  <c r="K60" i="33" s="1"/>
  <c r="K59" i="33" s="1"/>
  <c r="K58" i="33" s="1"/>
  <c r="AT124" i="33"/>
  <c r="AT123" i="33" s="1"/>
  <c r="H124" i="33"/>
  <c r="H123" i="33" s="1"/>
  <c r="BA124" i="33"/>
  <c r="BA123" i="33" s="1"/>
  <c r="C63" i="32"/>
  <c r="AW206" i="33"/>
  <c r="AZ206" i="33" s="1"/>
  <c r="C54" i="32"/>
  <c r="C53" i="32" s="1"/>
  <c r="AX58" i="33"/>
  <c r="BJ72" i="33"/>
  <c r="AU39" i="33"/>
  <c r="P124" i="33"/>
  <c r="P123" i="33" s="1"/>
  <c r="K39" i="33"/>
  <c r="I39" i="33"/>
  <c r="AU23" i="33"/>
  <c r="O39" i="33"/>
  <c r="C39" i="33"/>
  <c r="S39" i="33"/>
  <c r="AT39" i="33"/>
  <c r="BA23" i="33"/>
  <c r="AS124" i="33"/>
  <c r="AS123" i="33" s="1"/>
  <c r="BA158" i="33"/>
  <c r="G39" i="33"/>
  <c r="E39" i="33"/>
  <c r="Z124" i="33"/>
  <c r="Z123" i="33" s="1"/>
  <c r="AB23" i="33"/>
  <c r="AE39" i="33"/>
  <c r="AP23" i="33"/>
  <c r="AS23" i="33"/>
  <c r="AQ58" i="33"/>
  <c r="BJ143" i="33"/>
  <c r="BJ182" i="33"/>
  <c r="BJ81" i="33"/>
  <c r="BJ80" i="33" s="1"/>
  <c r="BJ185" i="33"/>
  <c r="BJ120" i="33"/>
  <c r="BJ166" i="33"/>
  <c r="AE23" i="33"/>
  <c r="BJ169" i="33"/>
  <c r="O23" i="33"/>
  <c r="AU158" i="33"/>
  <c r="AE124" i="33"/>
  <c r="AE123" i="33" s="1"/>
  <c r="AU124" i="33"/>
  <c r="AU123" i="33" s="1"/>
  <c r="BJ176" i="33"/>
  <c r="BJ152" i="33"/>
  <c r="BJ179" i="33"/>
  <c r="BJ148" i="33"/>
  <c r="BJ172" i="33"/>
  <c r="AP58" i="33"/>
  <c r="BI124" i="33"/>
  <c r="BI123" i="33" s="1"/>
  <c r="BI23" i="33"/>
  <c r="BJ199" i="33"/>
  <c r="BA58" i="33"/>
  <c r="BJ155" i="33"/>
  <c r="BJ16" i="33"/>
  <c r="AI60" i="33"/>
  <c r="BJ24" i="33"/>
  <c r="BJ103" i="33"/>
  <c r="BJ46" i="33"/>
  <c r="BJ12" i="33"/>
  <c r="BJ19" i="33"/>
  <c r="BJ34" i="33"/>
  <c r="BJ6" i="33"/>
  <c r="BJ109" i="33"/>
  <c r="AQ39" i="33"/>
  <c r="AR58" i="33"/>
  <c r="AY158" i="33"/>
  <c r="U124" i="33"/>
  <c r="U123" i="33" s="1"/>
  <c r="AQ124" i="33"/>
  <c r="AQ123" i="33" s="1"/>
  <c r="AU58" i="33"/>
  <c r="AP124" i="33"/>
  <c r="AP123" i="33" s="1"/>
  <c r="L124" i="33"/>
  <c r="L123" i="33" s="1"/>
  <c r="AQ158" i="33"/>
  <c r="AY58" i="33"/>
  <c r="AN124" i="33"/>
  <c r="AN123" i="33" s="1"/>
  <c r="AS39" i="33"/>
  <c r="AR23" i="33"/>
  <c r="AQ23" i="33"/>
  <c r="BI158" i="33"/>
  <c r="AR124" i="33"/>
  <c r="AR123" i="33" s="1"/>
  <c r="V124" i="33"/>
  <c r="V123" i="33" s="1"/>
  <c r="AO23" i="33"/>
  <c r="AS58" i="33"/>
  <c r="AR39" i="33"/>
  <c r="AS158" i="33"/>
  <c r="AR158" i="33"/>
  <c r="AP158" i="33"/>
  <c r="AP39" i="33"/>
  <c r="AN58" i="33"/>
  <c r="X39" i="33"/>
  <c r="E124" i="33"/>
  <c r="E123" i="33" s="1"/>
  <c r="AM23" i="33"/>
  <c r="AN39" i="33"/>
  <c r="AO58" i="33"/>
  <c r="AO124" i="33"/>
  <c r="AO123" i="33" s="1"/>
  <c r="AB158" i="33"/>
  <c r="AL124" i="33"/>
  <c r="AL123" i="33" s="1"/>
  <c r="AE158" i="33"/>
  <c r="AN158" i="33"/>
  <c r="AC124" i="33"/>
  <c r="AC123" i="33" s="1"/>
  <c r="AH39" i="33"/>
  <c r="AH23" i="33"/>
  <c r="I124" i="33"/>
  <c r="I123" i="33" s="1"/>
  <c r="AO158" i="33"/>
  <c r="AD39" i="33"/>
  <c r="AC39" i="33"/>
  <c r="AA23" i="33"/>
  <c r="AJ39" i="33"/>
  <c r="AM124" i="33"/>
  <c r="AM123" i="33" s="1"/>
  <c r="X124" i="33"/>
  <c r="X123" i="33" s="1"/>
  <c r="Z39" i="33"/>
  <c r="Z23" i="33"/>
  <c r="Q39" i="33"/>
  <c r="AT158" i="33"/>
  <c r="AI132" i="33"/>
  <c r="G23" i="33"/>
  <c r="M39" i="33"/>
  <c r="AI34" i="33"/>
  <c r="BK34" i="33" s="1"/>
  <c r="AB58" i="33"/>
  <c r="AT23" i="33"/>
  <c r="AI125" i="33"/>
  <c r="E23" i="33"/>
  <c r="T23" i="33"/>
  <c r="U23" i="33"/>
  <c r="AK23" i="33"/>
  <c r="S23" i="33"/>
  <c r="M23" i="33"/>
  <c r="H39" i="33"/>
  <c r="AK58" i="33"/>
  <c r="AD23" i="33"/>
  <c r="N23" i="33"/>
  <c r="Z58" i="33"/>
  <c r="F23" i="33"/>
  <c r="AI24" i="33"/>
  <c r="Q124" i="33"/>
  <c r="Q123" i="33" s="1"/>
  <c r="AD58" i="33"/>
  <c r="S158" i="33"/>
  <c r="AD158" i="33"/>
  <c r="S124" i="33"/>
  <c r="S123" i="33" s="1"/>
  <c r="AL23" i="33"/>
  <c r="AL39" i="33"/>
  <c r="K23" i="33"/>
  <c r="AK124" i="33"/>
  <c r="AK123" i="33" s="1"/>
  <c r="AI199" i="33"/>
  <c r="K124" i="33"/>
  <c r="K123" i="33" s="1"/>
  <c r="AJ158" i="33"/>
  <c r="Q158" i="33"/>
  <c r="F158" i="33"/>
  <c r="AJ124" i="33"/>
  <c r="AJ123" i="33" s="1"/>
  <c r="M124" i="33"/>
  <c r="M123" i="33" s="1"/>
  <c r="AD124" i="33"/>
  <c r="AD123" i="33" s="1"/>
  <c r="Y124" i="33"/>
  <c r="Y123" i="33" s="1"/>
  <c r="AI46" i="33"/>
  <c r="G158" i="33"/>
  <c r="D39" i="33"/>
  <c r="AK39" i="33"/>
  <c r="U58" i="33"/>
  <c r="X58" i="33"/>
  <c r="AH58" i="33"/>
  <c r="H23" i="33"/>
  <c r="V39" i="33"/>
  <c r="P23" i="33"/>
  <c r="I23" i="33"/>
  <c r="V23" i="33"/>
  <c r="AI81" i="33"/>
  <c r="P39" i="33"/>
  <c r="C124" i="33"/>
  <c r="C123" i="33" s="1"/>
  <c r="L23" i="33"/>
  <c r="Y23" i="33"/>
  <c r="J23" i="33"/>
  <c r="D23" i="33"/>
  <c r="X23" i="33"/>
  <c r="AJ23" i="33"/>
  <c r="Q23" i="33"/>
  <c r="AI40" i="33"/>
  <c r="T158" i="33"/>
  <c r="T58" i="33"/>
  <c r="N124" i="33"/>
  <c r="N123" i="33" s="1"/>
  <c r="AT58" i="33"/>
  <c r="AC23" i="33"/>
  <c r="E158" i="33"/>
  <c r="AL158" i="33"/>
  <c r="P58" i="33"/>
  <c r="L39" i="33"/>
  <c r="AC58" i="33"/>
  <c r="Y58" i="33"/>
  <c r="R124" i="33"/>
  <c r="R123" i="33" s="1"/>
  <c r="AM158" i="33"/>
  <c r="R23" i="33"/>
  <c r="C23" i="33"/>
  <c r="E58" i="33"/>
  <c r="AL58" i="33"/>
  <c r="Y39" i="33"/>
  <c r="F58" i="33"/>
  <c r="L158" i="33"/>
  <c r="K158" i="33"/>
  <c r="D158" i="33"/>
  <c r="I158" i="33"/>
  <c r="V158" i="33"/>
  <c r="N158" i="33"/>
  <c r="N108" i="33"/>
  <c r="N58" i="33" s="1"/>
  <c r="I58" i="33"/>
  <c r="AA124" i="33"/>
  <c r="AA123" i="33" s="1"/>
  <c r="AA58" i="33"/>
  <c r="C58" i="33"/>
  <c r="Y158" i="33"/>
  <c r="O158" i="33"/>
  <c r="M158" i="33"/>
  <c r="Z158" i="33"/>
  <c r="R158" i="33"/>
  <c r="J158" i="33"/>
  <c r="AA158" i="33"/>
  <c r="P158" i="33"/>
  <c r="H158" i="33"/>
  <c r="AK158" i="33"/>
  <c r="U158" i="33"/>
  <c r="AC158" i="33"/>
  <c r="X158" i="33"/>
  <c r="J58" i="33"/>
  <c r="AM58" i="33"/>
  <c r="R58" i="33"/>
  <c r="R39" i="33"/>
  <c r="F39" i="33"/>
  <c r="U39" i="33"/>
  <c r="AM39" i="33"/>
  <c r="J39" i="33"/>
  <c r="N39" i="33"/>
  <c r="AA39" i="33"/>
  <c r="C16" i="32"/>
  <c r="BK24" i="33" l="1"/>
  <c r="AI108" i="33"/>
  <c r="BK132" i="33"/>
  <c r="BK46" i="33"/>
  <c r="AI159" i="33"/>
  <c r="BK125" i="33"/>
  <c r="BL120" i="33"/>
  <c r="BL44" i="33"/>
  <c r="AI175" i="33"/>
  <c r="AJ58" i="33"/>
  <c r="BK61" i="33"/>
  <c r="BK19" i="33"/>
  <c r="BK166" i="33"/>
  <c r="BK196" i="33"/>
  <c r="AI188" i="33"/>
  <c r="BK188" i="33" s="1"/>
  <c r="BK189" i="33"/>
  <c r="BK155" i="33"/>
  <c r="BK120" i="33"/>
  <c r="BK161" i="33"/>
  <c r="AI59" i="33"/>
  <c r="BK60" i="33"/>
  <c r="AI194" i="33"/>
  <c r="BK195" i="33"/>
  <c r="BK12" i="33"/>
  <c r="BK133" i="33"/>
  <c r="BK169" i="33"/>
  <c r="BK143" i="33"/>
  <c r="BK160" i="33"/>
  <c r="AI80" i="33"/>
  <c r="BK80" i="33" s="1"/>
  <c r="BK81" i="33"/>
  <c r="AI71" i="33"/>
  <c r="BK72" i="33"/>
  <c r="BK172" i="33"/>
  <c r="BK179" i="33"/>
  <c r="AI102" i="33"/>
  <c r="BK103" i="33"/>
  <c r="BK109" i="33"/>
  <c r="BK185" i="33"/>
  <c r="BK152" i="33"/>
  <c r="AI198" i="33"/>
  <c r="BK199" i="33"/>
  <c r="BK176" i="33"/>
  <c r="BK16" i="33"/>
  <c r="BK148" i="33"/>
  <c r="BK182" i="33"/>
  <c r="AZ79" i="33"/>
  <c r="BL79" i="33" s="1"/>
  <c r="AW78" i="33"/>
  <c r="AD4" i="33"/>
  <c r="AD205" i="33" s="1"/>
  <c r="BJ40" i="33"/>
  <c r="BJ39" i="33" s="1"/>
  <c r="AB4" i="33"/>
  <c r="AB205" i="33" s="1"/>
  <c r="AN4" i="33"/>
  <c r="AN205" i="33" s="1"/>
  <c r="AY4" i="33"/>
  <c r="AY205" i="33" s="1"/>
  <c r="C4" i="33"/>
  <c r="AE4" i="33"/>
  <c r="AE205" i="33" s="1"/>
  <c r="AW4" i="33"/>
  <c r="AO4" i="33"/>
  <c r="AO205" i="33" s="1"/>
  <c r="BA4" i="33"/>
  <c r="BA205" i="33" s="1"/>
  <c r="K4" i="33"/>
  <c r="K205" i="33" s="1"/>
  <c r="S4" i="33"/>
  <c r="AJ4" i="33"/>
  <c r="BI4" i="33"/>
  <c r="BI205" i="33" s="1"/>
  <c r="AX205" i="33"/>
  <c r="AW71" i="33"/>
  <c r="AW70" i="33" s="1"/>
  <c r="AW58" i="33" s="1"/>
  <c r="E4" i="33"/>
  <c r="E205" i="33" s="1"/>
  <c r="O4" i="33"/>
  <c r="O205" i="33" s="1"/>
  <c r="X4" i="33"/>
  <c r="X205" i="33" s="1"/>
  <c r="AQ4" i="33"/>
  <c r="AQ205" i="33" s="1"/>
  <c r="AU4" i="33"/>
  <c r="AU205" i="33" s="1"/>
  <c r="BJ124" i="33"/>
  <c r="BJ123" i="33" s="1"/>
  <c r="AC4" i="33"/>
  <c r="AC205" i="33" s="1"/>
  <c r="Q4" i="33"/>
  <c r="AT4" i="33"/>
  <c r="AT205" i="33" s="1"/>
  <c r="Z4" i="33"/>
  <c r="Z205" i="33" s="1"/>
  <c r="AH4" i="33"/>
  <c r="N4" i="33"/>
  <c r="N205" i="33" s="1"/>
  <c r="M4" i="33"/>
  <c r="G4" i="33"/>
  <c r="J4" i="33"/>
  <c r="V4" i="33"/>
  <c r="AR4" i="33"/>
  <c r="AR205" i="33" s="1"/>
  <c r="H4" i="33"/>
  <c r="BJ23" i="33"/>
  <c r="Y4" i="33"/>
  <c r="Y205" i="33" s="1"/>
  <c r="P4" i="33"/>
  <c r="P205" i="33" s="1"/>
  <c r="AL4" i="33"/>
  <c r="AL205" i="33" s="1"/>
  <c r="F4" i="33"/>
  <c r="AK4" i="33"/>
  <c r="AK205" i="33" s="1"/>
  <c r="AA4" i="33"/>
  <c r="AA205" i="33" s="1"/>
  <c r="AS4" i="33"/>
  <c r="AS205" i="33" s="1"/>
  <c r="R4" i="33"/>
  <c r="R205" i="33" s="1"/>
  <c r="D4" i="33"/>
  <c r="L4" i="33"/>
  <c r="U4" i="33"/>
  <c r="U205" i="33" s="1"/>
  <c r="AM4" i="33"/>
  <c r="AM205" i="33" s="1"/>
  <c r="AP4" i="33"/>
  <c r="AP205" i="33" s="1"/>
  <c r="BJ159" i="33"/>
  <c r="BJ194" i="33"/>
  <c r="BJ198" i="33"/>
  <c r="BJ175" i="33"/>
  <c r="BJ59" i="33"/>
  <c r="BJ5" i="33"/>
  <c r="BJ102" i="33"/>
  <c r="BJ108" i="33"/>
  <c r="AI23" i="33"/>
  <c r="AI124" i="33"/>
  <c r="AI39" i="33"/>
  <c r="AI8" i="33"/>
  <c r="BK8" i="33" s="1"/>
  <c r="BK159" i="33" l="1"/>
  <c r="BK108" i="33"/>
  <c r="BK175" i="33"/>
  <c r="BK39" i="33"/>
  <c r="BK23" i="33"/>
  <c r="AS2" i="33"/>
  <c r="AL2" i="33"/>
  <c r="Z2" i="33"/>
  <c r="BI2" i="33"/>
  <c r="BA2" i="33"/>
  <c r="AA2" i="33"/>
  <c r="AR2" i="33"/>
  <c r="AT2" i="33"/>
  <c r="AU2" i="33"/>
  <c r="AO2" i="33"/>
  <c r="AY2" i="33"/>
  <c r="AD2" i="33"/>
  <c r="AP2" i="33"/>
  <c r="AK2" i="33"/>
  <c r="Y2" i="33"/>
  <c r="AQ2" i="33"/>
  <c r="AN2" i="33"/>
  <c r="BL40" i="33"/>
  <c r="AM2" i="33"/>
  <c r="AC2" i="33"/>
  <c r="X2" i="33"/>
  <c r="AX2" i="33"/>
  <c r="AE2" i="33"/>
  <c r="AB2" i="33"/>
  <c r="AI158" i="33"/>
  <c r="BK40" i="33"/>
  <c r="AJ205" i="33"/>
  <c r="BK194" i="33"/>
  <c r="BK102" i="33"/>
  <c r="AI70" i="33"/>
  <c r="AI123" i="33"/>
  <c r="BK123" i="33" s="1"/>
  <c r="BK124" i="33"/>
  <c r="BK59" i="33"/>
  <c r="AZ78" i="33"/>
  <c r="BK79" i="33"/>
  <c r="BK198" i="33"/>
  <c r="BJ4" i="33"/>
  <c r="AH205" i="33"/>
  <c r="AW205" i="33"/>
  <c r="BJ78" i="33"/>
  <c r="BJ158" i="33"/>
  <c r="AI7" i="33"/>
  <c r="BK7" i="33" s="1"/>
  <c r="BK158" i="33" l="1"/>
  <c r="BL78" i="33"/>
  <c r="AW2" i="33"/>
  <c r="AJ2" i="33"/>
  <c r="AH2" i="33"/>
  <c r="AZ71" i="33"/>
  <c r="BK78" i="33"/>
  <c r="AI58" i="33"/>
  <c r="BJ71" i="33"/>
  <c r="BJ70" i="33" s="1"/>
  <c r="BJ58" i="33" s="1"/>
  <c r="BJ205" i="33" s="1"/>
  <c r="AI6" i="33"/>
  <c r="BK6" i="33" s="1"/>
  <c r="AZ70" i="33" l="1"/>
  <c r="BK71" i="33"/>
  <c r="AI5" i="33"/>
  <c r="BK5" i="33" s="1"/>
  <c r="W203" i="33"/>
  <c r="BL203" i="33" s="1"/>
  <c r="W201" i="33"/>
  <c r="BL201" i="33" s="1"/>
  <c r="W197" i="33"/>
  <c r="BL197" i="33" s="1"/>
  <c r="W193" i="33"/>
  <c r="BL193" i="33" s="1"/>
  <c r="W192" i="33"/>
  <c r="BL192" i="33" s="1"/>
  <c r="W187" i="33"/>
  <c r="BL187" i="33" s="1"/>
  <c r="W184" i="33"/>
  <c r="BL184" i="33" s="1"/>
  <c r="W181" i="33"/>
  <c r="BL181" i="33" s="1"/>
  <c r="W178" i="33"/>
  <c r="BL178" i="33" s="1"/>
  <c r="W174" i="33"/>
  <c r="BL174" i="33" s="1"/>
  <c r="W171" i="33"/>
  <c r="BL171" i="33" s="1"/>
  <c r="W168" i="33"/>
  <c r="BL168" i="33" s="1"/>
  <c r="W165" i="33"/>
  <c r="BL165" i="33" s="1"/>
  <c r="W162" i="33"/>
  <c r="BL162" i="33" s="1"/>
  <c r="W157" i="33"/>
  <c r="BL157" i="33" s="1"/>
  <c r="W154" i="33"/>
  <c r="BL154" i="33" s="1"/>
  <c r="W151" i="33"/>
  <c r="BL151" i="33" s="1"/>
  <c r="W150" i="33"/>
  <c r="BL150" i="33" s="1"/>
  <c r="W147" i="33"/>
  <c r="BL147" i="33" s="1"/>
  <c r="W146" i="33"/>
  <c r="BL146" i="33" s="1"/>
  <c r="W145" i="33"/>
  <c r="BL145" i="33" s="1"/>
  <c r="W142" i="33"/>
  <c r="BL142" i="33" s="1"/>
  <c r="W204" i="33"/>
  <c r="BL204" i="33" s="1"/>
  <c r="B202" i="33"/>
  <c r="B200" i="33"/>
  <c r="B196" i="33"/>
  <c r="B195" i="33" s="1"/>
  <c r="B194" i="33" s="1"/>
  <c r="B186" i="33"/>
  <c r="B185" i="33" s="1"/>
  <c r="B183" i="33"/>
  <c r="B182" i="33" s="1"/>
  <c r="B180" i="33"/>
  <c r="B179" i="33" s="1"/>
  <c r="B177" i="33"/>
  <c r="B176" i="33" s="1"/>
  <c r="B173" i="33"/>
  <c r="B172" i="33" s="1"/>
  <c r="B170" i="33"/>
  <c r="B169" i="33" s="1"/>
  <c r="B167" i="33"/>
  <c r="B166" i="33" s="1"/>
  <c r="B161" i="33"/>
  <c r="B160" i="33" s="1"/>
  <c r="B156" i="33"/>
  <c r="B155" i="33" s="1"/>
  <c r="B153" i="33"/>
  <c r="B152" i="33" s="1"/>
  <c r="B149" i="33"/>
  <c r="B148" i="33" s="1"/>
  <c r="B144" i="33"/>
  <c r="B143" i="33" s="1"/>
  <c r="B141" i="33"/>
  <c r="B133" i="33"/>
  <c r="B130" i="33"/>
  <c r="B126" i="33"/>
  <c r="B121" i="33"/>
  <c r="B120" i="33" s="1"/>
  <c r="B110" i="33"/>
  <c r="B109" i="33" s="1"/>
  <c r="B104" i="33"/>
  <c r="B103" i="33" s="1"/>
  <c r="B102" i="33" s="1"/>
  <c r="B100" i="33"/>
  <c r="B98" i="33"/>
  <c r="B96" i="33"/>
  <c r="B94" i="33"/>
  <c r="B92" i="33"/>
  <c r="B90" i="33"/>
  <c r="B88" i="33"/>
  <c r="B85" i="33"/>
  <c r="B82" i="33"/>
  <c r="B65" i="33"/>
  <c r="B53" i="33"/>
  <c r="B51" i="33"/>
  <c r="B49" i="33"/>
  <c r="B47" i="33"/>
  <c r="B44" i="33"/>
  <c r="B41" i="33"/>
  <c r="B37" i="33"/>
  <c r="B35" i="33"/>
  <c r="B32" i="33"/>
  <c r="B29" i="33"/>
  <c r="B27" i="33"/>
  <c r="B25" i="33"/>
  <c r="B20" i="33"/>
  <c r="B19" i="33" s="1"/>
  <c r="B17" i="33"/>
  <c r="B16" i="33" s="1"/>
  <c r="B13" i="33"/>
  <c r="B12" i="33" s="1"/>
  <c r="AZ58" i="33" l="1"/>
  <c r="BK70" i="33"/>
  <c r="W161" i="33"/>
  <c r="BL161" i="33" s="1"/>
  <c r="AI4" i="33"/>
  <c r="B5" i="33"/>
  <c r="W20" i="33"/>
  <c r="BL20" i="33" s="1"/>
  <c r="W32" i="33"/>
  <c r="BL32" i="33" s="1"/>
  <c r="W47" i="33"/>
  <c r="BL47" i="33" s="1"/>
  <c r="W82" i="33"/>
  <c r="BL82" i="33" s="1"/>
  <c r="W96" i="33"/>
  <c r="BL96" i="33" s="1"/>
  <c r="W130" i="33"/>
  <c r="BL130" i="33" s="1"/>
  <c r="W141" i="33"/>
  <c r="BL141" i="33" s="1"/>
  <c r="W156" i="33"/>
  <c r="BL156" i="33" s="1"/>
  <c r="W173" i="33"/>
  <c r="BL173" i="33" s="1"/>
  <c r="W186" i="33"/>
  <c r="BL186" i="33" s="1"/>
  <c r="W25" i="33"/>
  <c r="BL25" i="33" s="1"/>
  <c r="W49" i="33"/>
  <c r="BL49" i="33" s="1"/>
  <c r="W88" i="33"/>
  <c r="BL88" i="33" s="1"/>
  <c r="W177" i="33"/>
  <c r="BL177" i="33" s="1"/>
  <c r="W196" i="33"/>
  <c r="BL196" i="33" s="1"/>
  <c r="W27" i="33"/>
  <c r="BL27" i="33" s="1"/>
  <c r="W37" i="33"/>
  <c r="BL37" i="33" s="1"/>
  <c r="W51" i="33"/>
  <c r="BL51" i="33" s="1"/>
  <c r="W92" i="33"/>
  <c r="BL92" i="33" s="1"/>
  <c r="W100" i="33"/>
  <c r="BL100" i="33" s="1"/>
  <c r="W149" i="33"/>
  <c r="BL149" i="33" s="1"/>
  <c r="W167" i="33"/>
  <c r="BL167" i="33" s="1"/>
  <c r="W180" i="33"/>
  <c r="BL180" i="33" s="1"/>
  <c r="W200" i="33"/>
  <c r="BL200" i="33" s="1"/>
  <c r="W35" i="33"/>
  <c r="BL35" i="33" s="1"/>
  <c r="W98" i="33"/>
  <c r="BL98" i="33" s="1"/>
  <c r="W144" i="33"/>
  <c r="BL144" i="33" s="1"/>
  <c r="W29" i="33"/>
  <c r="BL29" i="33" s="1"/>
  <c r="W94" i="33"/>
  <c r="BL94" i="33" s="1"/>
  <c r="W153" i="33"/>
  <c r="BL153" i="33" s="1"/>
  <c r="W170" i="33"/>
  <c r="BL170" i="33" s="1"/>
  <c r="W183" i="33"/>
  <c r="BL183" i="33" s="1"/>
  <c r="W202" i="33"/>
  <c r="BL202" i="33" s="1"/>
  <c r="B132" i="33"/>
  <c r="B125" i="33"/>
  <c r="B60" i="33"/>
  <c r="B59" i="33" s="1"/>
  <c r="B199" i="33"/>
  <c r="B198" i="33" s="1"/>
  <c r="B34" i="33"/>
  <c r="B190" i="33"/>
  <c r="B189" i="33" s="1"/>
  <c r="B188" i="33" s="1"/>
  <c r="B24" i="33"/>
  <c r="B46" i="33"/>
  <c r="B175" i="33"/>
  <c r="B40" i="33"/>
  <c r="B81" i="33"/>
  <c r="B80" i="33" s="1"/>
  <c r="B108" i="33"/>
  <c r="B159" i="33"/>
  <c r="AI205" i="33" l="1"/>
  <c r="BK4" i="33"/>
  <c r="AZ205" i="33"/>
  <c r="BK58" i="33"/>
  <c r="W46" i="33"/>
  <c r="BL46" i="33" s="1"/>
  <c r="W169" i="33"/>
  <c r="BL169" i="33" s="1"/>
  <c r="W152" i="33"/>
  <c r="BL152" i="33" s="1"/>
  <c r="W148" i="33"/>
  <c r="BL148" i="33" s="1"/>
  <c r="W160" i="33"/>
  <c r="BL160" i="33" s="1"/>
  <c r="W185" i="33"/>
  <c r="BL185" i="33" s="1"/>
  <c r="W172" i="33"/>
  <c r="BL172" i="33" s="1"/>
  <c r="W19" i="33"/>
  <c r="BL19" i="33" s="1"/>
  <c r="W182" i="33"/>
  <c r="BL182" i="33" s="1"/>
  <c r="W143" i="33"/>
  <c r="BL143" i="33" s="1"/>
  <c r="W179" i="33"/>
  <c r="BL179" i="33" s="1"/>
  <c r="W195" i="33"/>
  <c r="BL195" i="33" s="1"/>
  <c r="W155" i="33"/>
  <c r="BL155" i="33" s="1"/>
  <c r="W166" i="33"/>
  <c r="BL166" i="33" s="1"/>
  <c r="W176" i="33"/>
  <c r="BL176" i="33" s="1"/>
  <c r="W34" i="33"/>
  <c r="BL34" i="33" s="1"/>
  <c r="W199" i="33"/>
  <c r="BL199" i="33" s="1"/>
  <c r="W24" i="33"/>
  <c r="BL24" i="33" s="1"/>
  <c r="B124" i="33"/>
  <c r="B123" i="33" s="1"/>
  <c r="B39" i="33"/>
  <c r="B23" i="33"/>
  <c r="B58" i="33"/>
  <c r="B158" i="33"/>
  <c r="I13" i="33"/>
  <c r="I12" i="33" s="1"/>
  <c r="AZ2" i="33" l="1"/>
  <c r="BK205" i="33"/>
  <c r="W39" i="33"/>
  <c r="BL39" i="33" s="1"/>
  <c r="W159" i="33"/>
  <c r="BL159" i="33" s="1"/>
  <c r="W175" i="33"/>
  <c r="BL175" i="33" s="1"/>
  <c r="W198" i="33"/>
  <c r="BL198" i="33" s="1"/>
  <c r="W194" i="33"/>
  <c r="BL194" i="33" s="1"/>
  <c r="W23" i="33"/>
  <c r="BL23" i="33" s="1"/>
  <c r="B4" i="33"/>
  <c r="B205" i="33" s="1"/>
  <c r="I17" i="33"/>
  <c r="I16" i="33" s="1"/>
  <c r="BJ2" i="33"/>
  <c r="W8" i="33"/>
  <c r="BL8" i="33" s="1"/>
  <c r="W7" i="33" l="1"/>
  <c r="BL7" i="33" s="1"/>
  <c r="W13" i="33"/>
  <c r="BL13" i="33" s="1"/>
  <c r="I5" i="33"/>
  <c r="I4" i="33" s="1"/>
  <c r="I205" i="33" s="1"/>
  <c r="AI2" i="33"/>
  <c r="W6" i="33" l="1"/>
  <c r="BL6" i="33" s="1"/>
  <c r="W17" i="33"/>
  <c r="BL17" i="33" s="1"/>
  <c r="W12" i="33"/>
  <c r="BL12" i="33" s="1"/>
  <c r="W16" i="33" l="1"/>
  <c r="BL16" i="33" s="1"/>
  <c r="W5" i="33" l="1"/>
  <c r="BL5" i="33" s="1"/>
  <c r="Q85" i="33" l="1"/>
  <c r="Q81" i="33" s="1"/>
  <c r="Q80" i="33" s="1"/>
  <c r="Q58" i="33" s="1"/>
  <c r="Q205" i="33" s="1"/>
  <c r="D90" i="33"/>
  <c r="D81" i="33" s="1"/>
  <c r="D80" i="33" s="1"/>
  <c r="D58" i="33" s="1"/>
  <c r="D205" i="33" s="1"/>
  <c r="L65" i="33"/>
  <c r="L60" i="33" s="1"/>
  <c r="L59" i="33" s="1"/>
  <c r="L58" i="33" s="1"/>
  <c r="L205" i="33" s="1"/>
  <c r="W134" i="33"/>
  <c r="BL134" i="33" s="1"/>
  <c r="U2" i="33"/>
  <c r="W127" i="33"/>
  <c r="BL127" i="33" s="1"/>
  <c r="I2" i="33"/>
  <c r="W137" i="33" l="1"/>
  <c r="BL137" i="33" s="1"/>
  <c r="L2" i="33"/>
  <c r="C190" i="33"/>
  <c r="C189" i="33" s="1"/>
  <c r="C188" i="33" s="1"/>
  <c r="C158" i="33" s="1"/>
  <c r="C205" i="33" s="1"/>
  <c r="C2" i="33" s="1"/>
  <c r="H110" i="33"/>
  <c r="H109" i="33" s="1"/>
  <c r="H108" i="33" s="1"/>
  <c r="H58" i="33" s="1"/>
  <c r="H205" i="33" s="1"/>
  <c r="J126" i="33"/>
  <c r="J125" i="33" s="1"/>
  <c r="J124" i="33" s="1"/>
  <c r="J123" i="33" s="1"/>
  <c r="J205" i="33" s="1"/>
  <c r="J2" i="33" s="1"/>
  <c r="F133" i="33"/>
  <c r="F132" i="33" s="1"/>
  <c r="F124" i="33" s="1"/>
  <c r="F123" i="33" s="1"/>
  <c r="F205" i="33" s="1"/>
  <c r="F2" i="33" s="1"/>
  <c r="Q2" i="33"/>
  <c r="S110" i="33"/>
  <c r="S109" i="33" s="1"/>
  <c r="S108" i="33" s="1"/>
  <c r="S58" i="33" s="1"/>
  <c r="S205" i="33" s="1"/>
  <c r="T133" i="33"/>
  <c r="T132" i="33" s="1"/>
  <c r="T124" i="33" s="1"/>
  <c r="T123" i="33" s="1"/>
  <c r="T44" i="33"/>
  <c r="T40" i="33" s="1"/>
  <c r="T39" i="33" s="1"/>
  <c r="T4" i="33" s="1"/>
  <c r="G104" i="33"/>
  <c r="G103" i="33" s="1"/>
  <c r="G102" i="33" s="1"/>
  <c r="G58" i="33" s="1"/>
  <c r="G205" i="33" s="1"/>
  <c r="W65" i="33"/>
  <c r="BL65" i="33" s="1"/>
  <c r="W90" i="33"/>
  <c r="BL90" i="33" s="1"/>
  <c r="W85" i="33"/>
  <c r="BL85" i="33" s="1"/>
  <c r="V72" i="33"/>
  <c r="N2" i="33"/>
  <c r="W191" i="33"/>
  <c r="BL191" i="33" s="1"/>
  <c r="K2" i="33"/>
  <c r="D2" i="33"/>
  <c r="O2" i="33"/>
  <c r="E2" i="33" l="1"/>
  <c r="P2" i="33"/>
  <c r="T205" i="33"/>
  <c r="G2" i="33"/>
  <c r="M61" i="33"/>
  <c r="M60" i="33" s="1"/>
  <c r="M59" i="33" s="1"/>
  <c r="M58" i="33" s="1"/>
  <c r="M205" i="33" s="1"/>
  <c r="M2" i="33" s="1"/>
  <c r="W72" i="33"/>
  <c r="V71" i="33"/>
  <c r="V70" i="33" s="1"/>
  <c r="V58" i="33" s="1"/>
  <c r="V205" i="33" s="1"/>
  <c r="V2" i="33" s="1"/>
  <c r="W81" i="33"/>
  <c r="BL81" i="33" s="1"/>
  <c r="W190" i="33"/>
  <c r="BL190" i="33" s="1"/>
  <c r="W126" i="33"/>
  <c r="BL126" i="33" s="1"/>
  <c r="W110" i="33"/>
  <c r="BL110" i="33" s="1"/>
  <c r="W133" i="33"/>
  <c r="BL133" i="33" s="1"/>
  <c r="W71" i="33" l="1"/>
  <c r="BL71" i="33" s="1"/>
  <c r="BL72" i="33"/>
  <c r="W80" i="33"/>
  <c r="BL80" i="33" s="1"/>
  <c r="W132" i="33"/>
  <c r="BL132" i="33" s="1"/>
  <c r="W61" i="33"/>
  <c r="BL61" i="33" s="1"/>
  <c r="W104" i="33"/>
  <c r="BL104" i="33" s="1"/>
  <c r="W125" i="33"/>
  <c r="BL125" i="33" s="1"/>
  <c r="W189" i="33"/>
  <c r="BL189" i="33" s="1"/>
  <c r="W109" i="33"/>
  <c r="BL109" i="33" s="1"/>
  <c r="H2" i="33"/>
  <c r="W70" i="33" l="1"/>
  <c r="BL70" i="33" s="1"/>
  <c r="W60" i="33"/>
  <c r="BL60" i="33" s="1"/>
  <c r="W103" i="33"/>
  <c r="BL103" i="33" s="1"/>
  <c r="R2" i="33"/>
  <c r="W188" i="33"/>
  <c r="BL188" i="33" s="1"/>
  <c r="W124" i="33"/>
  <c r="BL124" i="33" s="1"/>
  <c r="W108" i="33"/>
  <c r="BL108" i="33" s="1"/>
  <c r="B56" i="7"/>
  <c r="B55" i="7"/>
  <c r="B54" i="7"/>
  <c r="B53" i="7"/>
  <c r="B52" i="7"/>
  <c r="B51" i="7"/>
  <c r="B50" i="7"/>
  <c r="B49" i="7"/>
  <c r="B47" i="7"/>
  <c r="B45" i="7"/>
  <c r="B44" i="7"/>
  <c r="B40" i="7"/>
  <c r="B39" i="7"/>
  <c r="B36" i="7"/>
  <c r="B35" i="7"/>
  <c r="B34" i="7"/>
  <c r="B33" i="7"/>
  <c r="B32" i="7"/>
  <c r="B30" i="7"/>
  <c r="B29" i="7"/>
  <c r="B27" i="7"/>
  <c r="W158" i="33" l="1"/>
  <c r="BL158" i="33" s="1"/>
  <c r="W102" i="33"/>
  <c r="BL102" i="33" s="1"/>
  <c r="W123" i="33"/>
  <c r="BL123" i="33" s="1"/>
  <c r="W4" i="33"/>
  <c r="BL4" i="33" s="1"/>
  <c r="W59" i="33"/>
  <c r="BL59" i="33" s="1"/>
  <c r="S2" i="33"/>
  <c r="W58" i="33" l="1"/>
  <c r="BL58" i="33" s="1"/>
  <c r="B2" i="33"/>
  <c r="T2" i="33"/>
  <c r="W205" i="33" l="1"/>
  <c r="W206" i="33"/>
  <c r="BL205" i="33" l="1"/>
  <c r="W2" i="33"/>
</calcChain>
</file>

<file path=xl/comments1.xml><?xml version="1.0" encoding="utf-8"?>
<comments xmlns="http://schemas.openxmlformats.org/spreadsheetml/2006/main">
  <authors>
    <author>LENOVO</author>
    <author>Jose Perez</author>
  </authors>
  <commentList>
    <comment ref="P45" authorId="0" shapeId="0">
      <text>
        <r>
          <rPr>
            <b/>
            <sz val="9"/>
            <color indexed="81"/>
            <rFont val="Tahoma"/>
            <family val="2"/>
          </rPr>
          <t>LENOVO: Instructores</t>
        </r>
      </text>
    </comment>
    <comment ref="AA45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Instructores</t>
        </r>
      </text>
    </comment>
    <comment ref="P52" authorId="0" shapeId="0">
      <text>
        <r>
          <rPr>
            <b/>
            <sz val="9"/>
            <color indexed="81"/>
            <rFont val="Tahoma"/>
            <family val="2"/>
          </rPr>
          <t xml:space="preserve">LENOVO: Festivales
</t>
        </r>
      </text>
    </comment>
    <comment ref="AA52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Instructores</t>
        </r>
      </text>
    </comment>
    <comment ref="AJ52" authorId="1" shapeId="0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Intructores</t>
        </r>
      </text>
    </comment>
  </commentList>
</comments>
</file>

<file path=xl/sharedStrings.xml><?xml version="1.0" encoding="utf-8"?>
<sst xmlns="http://schemas.openxmlformats.org/spreadsheetml/2006/main" count="1542" uniqueCount="667">
  <si>
    <t>RUBRO</t>
  </si>
  <si>
    <t>DESCRIPCION</t>
  </si>
  <si>
    <t>RECURSOS DE CAPITAL</t>
  </si>
  <si>
    <t>RENDIMIENTOS FINANCIEROS</t>
  </si>
  <si>
    <t>FONDO LOCAL DE SALUD</t>
  </si>
  <si>
    <t>SALDOS POR COMPROMETER</t>
  </si>
  <si>
    <t>ASIGNACIONES DIRECTAS</t>
  </si>
  <si>
    <t>OCAD MUNICIPAL</t>
  </si>
  <si>
    <t>Construcción puente vehicular sobre el rio Pauto Viejo  en el cruce que comunica a las veredas de Guamal y valle del municipio de Trinidad Casanare (Acuerdo numero 3 octubre 31 de 2017)   sgr ocad m/pal</t>
  </si>
  <si>
    <t>Construcción puente vehicular sobre el rio Pauto Viejo  en el cruce que comunica a las veredas de Guamal y valle del municipio de Trinidad Casanare (Acuerdo numero 3 octubre 31 de 2017)   sgr ocad m/pal / SIST.GRAL DE REG-Sgr.Ocad-M/pal9</t>
  </si>
  <si>
    <t>Interventoría construcción puente vehicular sobre el rio Pauto Viejo  en el cruce que comunica a las veredas de Guamal y Valle del municipio de Trinidad Casanare (Acuerdo numero 3 octubre 31 de 2017)    sgr ocad m/pal</t>
  </si>
  <si>
    <t>Interventoría construcción puente vehicular sobre el rio Pauto Viejo  en el cruce que comunica a las veredas de Guamal y Valle del municipio de Trinidad Casanare (Acuerdo numero 3 octubre 31 de 2017)    sgr ocad m/pal / SIST.GRAL DE REG-Sgr.Ocad-M/pal9</t>
  </si>
  <si>
    <t>OCAD DEPARTAMENTAL</t>
  </si>
  <si>
    <t>Construcción de sistemas de potabilización y reingeniería para la optimización de la planta de tratamiento (Res  0474/2012)   Sgr Ocad Dptal</t>
  </si>
  <si>
    <t>Construcción de sistemas de potabilización y reingeniería para la optimización de la planta de tratamiento (Res  0474/2012)   Sgr Ocad Dptal / SIST. GRAL REG. DPTAL-sgrODpt.9</t>
  </si>
  <si>
    <t>Construcción de redes acueducto y alcantarillado urbanización del llano municipio de Trinidad (Res  0474/2012)   Sgr Ocad Dptal</t>
  </si>
  <si>
    <t>Construcción de redes acueducto y alcantarillado urbanización del llano municipio de Trinidad (Res  0474/2012)   Sgr Ocad Dptal / SIST. GRAL REG. DPTAL-sgrODpt.9</t>
  </si>
  <si>
    <t>Construcción parque lineal turístico y cultural alusivo a la conmemoración del Bicentenario de la Independencia en el Municipio de Trinidad (Acuerdo No. 053/2018)   Sgr Ocad Dptal</t>
  </si>
  <si>
    <t>Construcción parque lineal turístico y cultural alusivo a la conmemoración del Bicentenario de la Independencia en el Municipio de Trinidad (Acuerdo No. 053/2018)   Sgr Ocad Dptal / SIST. GRAL REG. DPTAL-sgrODpt.9</t>
  </si>
  <si>
    <t>Construcción pavimento articulado (adoquin) de vías urb  Cra 7 entre calles 6 y 3  calle 5 entre Cras 7 y 8  calle 4 entre Cras 7 y 8  y calle 4a entre Cras 7 y 8 del M/pio de Trinidad Depto Cas  (Acuerdo No  4 Dic 11 de 2017) Rend Financ  Sgr Ocad M/pal</t>
  </si>
  <si>
    <t xml:space="preserve">Construcción pavimento articulado (adoquin) de vías urb  Cra 7 entre calles 6 y 3  calle 5 entre Cras 7 y 8  calle 4 entre Cras 7 y 8  y calle 4a entre Cras 7 y 8 del M/pio de Trinidad Depto Cas  (Acuerdo No  4 Dic 11 de 2017) Rend Financ  Sgr Ocad M/pal </t>
  </si>
  <si>
    <t>COMPROMISOS POR PAGAR</t>
  </si>
  <si>
    <t>Construcción pavimento articulado (adoquín) de vías urbanas Cra 1 entre cll 6 y 4 , cll 4 entre cra 1 y 3, cra 7a entre cll 4 y 2a y cll 2a entre Cra 7 y 7a del municipio de Trinidad (Acuerdo No. 9 Abril 24 de 2018) - sgr Ocad M/pal</t>
  </si>
  <si>
    <t>Construcción pavimento articulado (adoquín) de vías urbanas Cra 1 entre cll 6 y 4 , cll 4 entre cra 1 y 3, cra 7a entre cll 4 y 2a y cll 2a entre Cra 7 y 7a del municipio de Trinidad (Acuerdo No. 9 Abril 24 de 2018) - sgr Ocad M/pal / SIST.GRAL DE REG-Sgr</t>
  </si>
  <si>
    <t>Interventoria Construcción pavimento articulado (adoquín) de vías urbanas Cra 1 entre cll 6 y 4, cll 4 entre cra 1 y 3, cra 7a entre cll 4 y 2a y cll 2a entre Cra 7 y 7a del municipio de Trinidad (Acuerdo No. 9 Abril 24 de 2018) - sgr Ocad M/pal</t>
  </si>
  <si>
    <t>Interventoria Construcción pavimento articulado (adoquín) de vías urbanas Cra 1 entre cll 6 y 4, cll 4 entre cra 1 y 3, cra 7a entre cll 4 y 2a y cll 2a entre Cra 7 y 7a del municipio de Trinidad (Acuerdo No. 9 Abril 24 de 2018) - sgr Ocad M/pal / SIST.GR</t>
  </si>
  <si>
    <t>Adecuaciones de los canales de aguas lluvias mediante el sellamiento superficial en Villa Polita y Cristo Rey en el Municipio de Trinidad (Res  0474/2012)   Sgr Ocad Dptal</t>
  </si>
  <si>
    <t>Adecuaciones de los canales de aguas lluvias mediante el sellamiento superficial en Villa Polita y Cristo Rey en el Municipio de Trinidad (Res  0474/2012)   Sgr Ocad Dptal / SIST. GRAL REG. DPTAL-sgrODpt.9</t>
  </si>
  <si>
    <t>Supervisión Construcción parque lineal turístico y cultural alusivo a la conmemoración del Bicentenario de la Independencia en el Municipio de Trinidad (Acuerdo No. 053/2018) Sgr Ocad Dptal</t>
  </si>
  <si>
    <t>Supervisión Construcción parque lineal turístico y cultural alusivo a la conmemoración del Bicentenario de la Independencia en el Municipio de Trinidad (Acuerdo No. 053/2018) Sgr Ocad Dptal / SIST. GRAL REG. DPTAL-sgrODpt.9</t>
  </si>
  <si>
    <t>Construcción pavimento articulado (adoquín) de vías urbanas del Municipio de Trinidad, Departamento de Casanare. (Acuerdo No. 12 Mayo 6 de 2019) - sgr Ocad M/pal SSF-</t>
  </si>
  <si>
    <t>Construcción pavimento articulado (adoquín) de vías urbanas del Municipio de Trinidad, Departamento de Casanare. (Acuerdo No. 12 Mayo 6 de 2019) - sgr Ocad M/pal SSF- / SIST.GRAL DE REG-Sgr.Ocad-M/pal9</t>
  </si>
  <si>
    <t>Interventoria Construcción pavimento articulado (adoquín) de vías urbanas del Municipio de Trinidad, Departamento de Casanare. (Acuerdo No. 12 Mayo 6 de 2019) - sgr Ocad M/pal SSF-</t>
  </si>
  <si>
    <t>Interventoria Construcción pavimento articulado (adoquín) de vías urbanas del Municipio de Trinidad, Departamento de Casanare. (Acuerdo No. 12 Mayo 6 de 2019) - sgr Ocad M/pal SSF- / SIST.GRAL DE REG-Sgr.Ocad-M/pal9</t>
  </si>
  <si>
    <t>Interventoría Construcción parque lineal turístico y cultural alusivo a la conmemoración del Bicentenario de la Independencia en el Municipio de Trinidad (Acuerdo No. 054/2018)   Sgr Ocad Dptal</t>
  </si>
  <si>
    <t>Interventoría Construcción parque lineal turístico y cultural alusivo a la conmemoración del Bicentenario de la Independencia en el Municipio de Trinidad (Acuerdo No. 054/2018)   Sgr Ocad Dptal / SIST. GRAL REG. DPTAL-sgrODpt.9</t>
  </si>
  <si>
    <t>OCAD PAZ -SSF</t>
  </si>
  <si>
    <t>MEJORAMIENTO DE VIVIENDA EN PREDIOS DISPERSOS DEL AREA URBANA DEL MUNICIPIO DE TRINIDAD CASANARE ORINOQUIA (ACUERDO NUMERO 001 AGOSTO 12 DE 2013)   SGR OCAD M/PAL</t>
  </si>
  <si>
    <t>MEJORAMIENTO DE VIVIENDA EN PREDIOS DISPERSOS DEL AREA URBANA DEL MUNICIPIO DE TRINIDAD CASANARE ORINOQUIA (ACUERDO NUMERO 001 AGOSTO 12 DE 2013)   SGR OCAD M/PAL / SIST  GRAL DE REG SGR OCAD M/PAL</t>
  </si>
  <si>
    <t>CONSTRUCCIÓN DE REDES DE DISTRIBUCION Y ACOMETIDAS DE GAS NATURAL EN LA ZONA RURAL DEL MUNICIPIO DE TRINIDAD CASANARE (ACUERDO NUMERO 001 AGOSTO 12 DE 2013)   SGR OCAD M/PAL</t>
  </si>
  <si>
    <t>CONSTRUCCIÓN DE REDES DE DISTRIBUCION Y ACOMETIDAS DE GAS NATURAL EN LA ZONA RURAL DEL MUNICIPIO DE TRINIDAD CASANARE (ACUERDO NUMERO 001 AGOSTO 12 DE 2013)   SGR OCAD M/PAL / SIST  GRAL DE REG SGR OCAD M/PAL</t>
  </si>
  <si>
    <t>CONSTRUCCIÓN PUENTE VEHICULAR SOBRE EL RIO PAUTO CORREGIMIENTO BOCAS DEL PAUTO MUNICIPIO DE TRINIDAD CASANARE (ACUERDO NUMERO 001 AGOSTO 12 DE 2013)   SGR OCAD M/PAL</t>
  </si>
  <si>
    <t>CONSTRUCCIÓN PUENTE VEHICULAR SOBRE EL RIO PAUTO CORREGIMIENTO BOCAS DEL PAUTO MUNICIPIO DE TRINIDAD CASANARE (ACUERDO NUMERO 001 AGOSTO 12 DE 2013)   SGR OCAD M/PAL / SIST  GRAL DE REG SGR OCAD M/PAL</t>
  </si>
  <si>
    <t>CONSTRUCCIÓN PUENTE VEHICULAR SOBRE EL RIO GUACHIRIA VEREDA SANTA MARTA MUNICPIO TRINIDAD CASANARE (ACUERDO NUMERO 001 AGOSTO 12 DE 2013)   SGR OCAD M/PAL</t>
  </si>
  <si>
    <t>CONSTRUCCIÓN PUENTE VEHICULAR SOBRE EL RIO GUACHIRIA VEREDA SANTA MARTA MUNICPIO TRINIDAD CASANARE (ACUERDO NUMERO 001 AGOSTO 12 DE 2013)   SGR OCAD M/PAL / SIST  GRAL DE REG SGR OCAD M/PAL</t>
  </si>
  <si>
    <t>CONSTRUCCIÓN DE VIVIENDA DE INTERÉS SOCIAL "URBANIZACIÓN VILLA VICTORIA EN EL CASCO URBANO DEL MUNICIPIO DE TRINIDAD CASANARE(ACUERDO NÚMERO 001 AGOSTO 12 DE 2013)SGR OCAD M/PAL</t>
  </si>
  <si>
    <t>CONSTRUCCIÓN DE VIVIENDA DE INTERÉS SOCIAL "URBANIZACIÓN VILLA VICTORIA EN EL CASCO URBANO DEL MUNICIPIO DE TRINIDAD CASANARE(ACUERDO NÚMERO 001 AGOSTO 12 DE 2013)SGR OCAD M/PAL / SIST  GRAL DE REG SGR OCAD M/PAL</t>
  </si>
  <si>
    <t>CONSTRUCCIÓN NUEVO SISTEMA ALTERNO DE POTABILIZACIÓN DEL MUNICIPIO DE TRINIDAD  (RES  0474/2012) SGR OCAD DEPTAL</t>
  </si>
  <si>
    <t>CONSTRUCCIÓN NUEVO SISTEMA ALTERNO DE POTABILIZACIÓN DEL MUNICIPIO DE TRINIDAD  (RES  0474/2012) SGR OCAD DEPTAL / SIST  GRAL REG  DPTAL   SGRODPT</t>
  </si>
  <si>
    <t>CONSTRUCCIÓN DE SISTEMAS DE POTABILIZACIÓN Y REINGENIERÍA PARA LA OPTIMIZACIÓN DE LA PLANTA DE TRATAMIENTO (RES  0474/2012) SGR OCAD DEPTAL</t>
  </si>
  <si>
    <t>CONSTRUCCIÓN DE SISTEMAS DE POTABILIZACIÓN Y REINGENIERÍA PARA LA OPTIMIZACIÓN DE LA PLANTA DE TRATAMIENTO (RES  0474/2012) SGR OCAD DEPTAL / SIST  GRAL REG  DPTAL   SGRODPT</t>
  </si>
  <si>
    <t>CONSTRUCCIÓN DE REDES ACUEDUCTO Y ALCANTARILLADO URBANIZACIÓN DEL LLANO MUNICIPIO DE TRINIDAD (RES  0474/2012) SGR OCAD DEPTAL</t>
  </si>
  <si>
    <t>CONSTRUCCIÓN DE REDES ACUEDUCTO Y ALCANTARILLADO URBANIZACIÓN DEL LLANO MUNICIPIO DE TRINIDAD (RES  0474/2012) SGR OCAD DEPTAL / SIST  GRAL REG  DPTAL   SGRODPT</t>
  </si>
  <si>
    <t>ADECUACIONES DE LOS CANALES DE AGUAS LLUVIAS MEDIANTE EL SELLAMIENTO SUPERFICIAL EN VILLA POLITA Y CRISTO REY EN EL MUNICIPIO DE TRINIDAD (RES  0474/2012) SGR OCAD DEPTAL</t>
  </si>
  <si>
    <t>ADECUACIONES DE LOS CANALES DE AGUAS LLUVIAS MEDIANTE EL SELLAMIENTO SUPERFICIAL EN VILLA POLITA Y CRISTO REY EN EL MUNICIPIO DE TRINIDAD (RES  0474/2012) SGR OCAD DEPTAL / SIST  GRAL REG  DPTAL   SGRODPT</t>
  </si>
  <si>
    <t>CONSTRUCCIÓN DE VÍAS URBANAS DE LOS BARRIOS URBANIZACIÓN SAN JORGE  VILLAS DE SAN JUAN Y VILLA POLITA DEL MUNICIPIO DE TRINIDAD CASANARE RECURSOS SGR 2012  ACUERDO 002/2013</t>
  </si>
  <si>
    <t>CONSTRUCCIÓN DE VÍAS URBANAS DE LOS BARRIOS URBANIZACIÓN SAN JORGE  VILLAS DE SAN JUAN Y VILLA POLITA DEL MUNICIPIO DE TRINIDAD CASANARE RECURSOS SGR 2012  ACUERDO 002/2013 / SIST  GRAL REG  DPTAL   SGRODPT</t>
  </si>
  <si>
    <t>SISTEMA GENERAL DE REGALIAS BIENIO 2015 2016</t>
  </si>
  <si>
    <t xml:space="preserve">MEJORAMIENTO DE LAS CONDICIONES DE HABITABILIDAD EN EL AREA RURAL DEL MUNICIPIO DE TRINIDAD CASANARE (ACUERDO 001 JUNIO 2015)  SGR OCAD MPAL </t>
  </si>
  <si>
    <t>MEJORAMIENTO DE LAS CONDICIONES DE HABITABILIDAD EN EL AREA RURAL DEL MUNICIPIO DE TRINIDAD CASANARE (ACUERDO 001 JUNIO 2015)  SGR OCAD MPAL  / SIST  GRAL DE REG SGR OCAD M/PAL</t>
  </si>
  <si>
    <t xml:space="preserve">CONSTRUCCIÓN DE 1 3 KM DE PAVIMENTO ARTICULADO (ADOQUIN) DE VÍAS URBANAS DEL MUNICIPIO DE TRINIDAD CASANARE (ACUERDO 006 DE NOVIEMBRE 2015)   SGR OCAD M/PAL </t>
  </si>
  <si>
    <t>CONSTRUCCIÓN DE 1 3 KM DE PAVIMENTO ARTICULADO (ADOQUIN) DE VÍAS URBANAS DEL MUNICIPIO DE TRINIDAD CASANARE (ACUERDO 006 DE NOVIEMBRE 2015)   SGR OCAD M/PAL  / SIST  GRAL DE REG SGR OCAD M/PAL</t>
  </si>
  <si>
    <t>FONDO DE COMPENSACION REGIONAL</t>
  </si>
  <si>
    <t xml:space="preserve">Construcción pavimento articulado (adoquin) de vías urb. Cra 7 entre calles 6 y 3, calle 5 entre Cras 7 y 8, calle 4 entre Cras 7 y 8, y calle 4a entre Cras 7 y 8 del M/pio de Trinidad Depto Cas. (Acuerdo No. 4 Dic.11 de 2017).Rend.Financ.-Sgr.Ocad.M/pal </t>
  </si>
  <si>
    <t>Construcción pavimento articulado (adoquin) de vías urb. Cra 7 entre calles 6 y 3, calle 5 entre Cras 7 y 8, calle 4 entre Cras 7 y 8, y calle 4a entre Cras 7 y 8 del M/pio de Trinidad Depto Cas. (Acuerdo No. 4 Dic.11 de 2017).Rend.Financ.-Sgr.Ocad.M/pal</t>
  </si>
  <si>
    <t>ASIGNACIONES ESPECIFICAS FCR 40%</t>
  </si>
  <si>
    <t>Adecuaciones de los canales de aguas lluvias mediante el sellamiento superficial en Villa Polita y Cristo Rey en el Municipio de Trinidad (Res  0474/2012) - Sgr.Ocad-Dptal / SIST. GRAL REG. DPTAL - sgrODpt</t>
  </si>
  <si>
    <t>Adecuaciones de los canales de aguas lluvias mediante el sellamiento superficial en Villa Polita y Cristo Rey en el Municipio de Trinidad (Res  0474/2012) - Sgr.Ocad-Dptal</t>
  </si>
  <si>
    <t>Construcción de sistemas de potabilización y reingeniería para la optimización de la planta de tratamiento (Res  0474/2012) - Sgr.Ocad-Dptal / SIST. GRAL REG. DPTAL - sgrODpt</t>
  </si>
  <si>
    <t>Construcción de sistemas de potabilización y reingeniería para la optimización de la planta de tratamiento (Res  0474/2012) - Sgr.Ocad-Dptal</t>
  </si>
  <si>
    <t>Construcción de redes acueducto y alcantarillado urbanización del llano municipio de Trinidad (Res  0474/2012) - Sgr.Ocad-Dptal / SIST. GRAL REG. DPTAL - sgrODpt</t>
  </si>
  <si>
    <t>Construcción de redes acueducto y alcantarillado urbanización del llano municipio de Trinidad (Res  0474/2012) - Sgr.Ocad-Dptal</t>
  </si>
  <si>
    <t>Construcción de sistemas de potabilización y reingeniería para la optimización de la planta de tratamiento (Res  0474/2012)   Sgr Ocad Dptal / SIST  GRAL REG  DPTAL   sgrODpt</t>
  </si>
  <si>
    <t>Construcción de redes acueducto y alcantarillado urbanización del llano municipio de Trinidad (Res  0474/2012)   Sgr Ocad Dptal / SIST  GRAL REG  DPTAL   sgrODpt</t>
  </si>
  <si>
    <t xml:space="preserve">ASIGNACIONES ESPECIFICAS FCR 40 </t>
  </si>
  <si>
    <t>Adecuaciones de los canales de aguas lluvias mediante el sellamiento superficial en Villa Polita y Cristo Rey en el Municipio de Trinidad (Res  0474/2012)   Sgr Ocad Dptal / SIST  GRAL REG  DPTAL   sgrODpt</t>
  </si>
  <si>
    <t>Construcción parque lineal turístico y cultural alusivo a la conmemoración del Bicentenario de la Independencia en el Municipio de Trinidad (Acuerdo No. 053/2018)   Sgr Ocad Dptal / SIST. GRAL REG. DPTAL-sgrODpt.8</t>
  </si>
  <si>
    <t>Interventoría Construcción parque lineal turístico y cultural alusivo a la conmemoración del Bicentenario de la Independencia en el Municipio de Trinidad (Acuerdo No. 054/2018)   Sgr Ocad Dptal / SIST. GRAL REG. DPTAL-sgrODpt.8</t>
  </si>
  <si>
    <t>Supervisión Construcción parque lineal turístico y cultural alusivo a la conmemoración del Bicentenario de la Independencia en el Municipio de Trinidad (Acuerdo No. 053/2018) Sgr Ocad Dptal / SIST. GRAL REG. DPTAL-sgrODpt.8</t>
  </si>
  <si>
    <t>TOTAL</t>
  </si>
  <si>
    <t xml:space="preserve">GASTOS </t>
  </si>
  <si>
    <t>GASTOS DE FUNCIONAMIENTO</t>
  </si>
  <si>
    <t>CONCEJO MUNICIPAL</t>
  </si>
  <si>
    <t>GASTOS GENERALES</t>
  </si>
  <si>
    <t>PERSONERIA</t>
  </si>
  <si>
    <t>GASTOS DE PERSONAL</t>
  </si>
  <si>
    <t>ALCALDÍA</t>
  </si>
  <si>
    <t>SERVICIO DE LA DEUDA</t>
  </si>
  <si>
    <t>INTERESES - rpicld-</t>
  </si>
  <si>
    <t>INTERESES - rpicld- / REC PRO ING COR LIB DES (rpicld)</t>
  </si>
  <si>
    <t>INTERESES - sgppglinv</t>
  </si>
  <si>
    <t>INTERESES - sgppglinv / SGP PROP GEN LIB INV (sgppglinv)</t>
  </si>
  <si>
    <t>CAPITAL - rpicld-</t>
  </si>
  <si>
    <t>CAPITAL - rpicld- / REC PRO ING COR LIB DES (rpicld)</t>
  </si>
  <si>
    <t>CAPITAL - SGPPGLINV</t>
  </si>
  <si>
    <t>CAPITAL - SGPPGLINV / SGP PROP GEN LIB INV (sgppglinv)</t>
  </si>
  <si>
    <t>CAPITAL - RPICLD- VIG. ANT.</t>
  </si>
  <si>
    <t>CAPITAL - RPICLD- VIG. ANT. / REC PRO ING COR LIB DES (RPICLD)</t>
  </si>
  <si>
    <t xml:space="preserve">GASTOS DE INVERSION </t>
  </si>
  <si>
    <t>PROGRAMA.  TRINIDAD INCLUSIVA Y EQUITATIVA CON MEJOR EDUCACIÓN.</t>
  </si>
  <si>
    <t>SUBPROGRAMA: SALUD PUBLICA PARA TRINIDAD</t>
  </si>
  <si>
    <t>SUBPROGRAMA:  TRINIDAD CON CONTINUIDAD Y AMPLIACIÓN DEL RÉGIMEN SUBSIDIADO</t>
  </si>
  <si>
    <t>PROGRAMA:  AGUA POTABLE Y  SANEAMIENTO BÁSICO MIL VECES MEJOR PARA TRINIDAD</t>
  </si>
  <si>
    <t>PROGRAMA:  TRINIDAD CON DEPORTE Y RECREACIÓN MIL VECES MEJOR</t>
  </si>
  <si>
    <t>PROGRAMA:  TRINIDAD CORAZÓN DE LA CULTURA Y PATRIMONIO LLANERO.</t>
  </si>
  <si>
    <t>PROGRAMA:  TRINIDAD CON SOLUCIONES INTEGRALES DE VIVIENDA.</t>
  </si>
  <si>
    <t>PROGRAMA:  TRINIDAD SOCIAL CON ATENCIÓN PRIORITARIA DE LA POBLACIÓN VULNERABLE.</t>
  </si>
  <si>
    <t>SUBPROGRAMA:  TRINIDAD PROTEGE Y RESPETA AL ADULTO MAYOR.</t>
  </si>
  <si>
    <t>SUBPROGRAMA:  TRINIDAD COMO PRIORIDAD  LA NIÑEZ Y LA INFANCIA.</t>
  </si>
  <si>
    <t>SUBPROGRAMA: JUVENTUD PRODUCTIVA CON PROYECCIÓN.</t>
  </si>
  <si>
    <t>SUBPROGRAMA: TRINIDAD INCLUYENTE Y CON ATENCIÓN EN DISCAPACIDAD.</t>
  </si>
  <si>
    <t>SUBPROGRAMA: TRINIDAD MEJOR CON MUJER PRODUCTIVA.</t>
  </si>
  <si>
    <t>SUBPROGRAMA:  TRINIDAD A MIL EN ATENCION A PROGRAMAS DE EXTREMA POBREZA RED UNIDOS Y FAMILIAS EN ACCION</t>
  </si>
  <si>
    <t>SUBPROGRAMA:  ATENCIÓN Y APOYO EN LA REPARACIÓN Y RESTITUCIÓN DE VÍCTIMAS DEL CONFLICTO.</t>
  </si>
  <si>
    <t>PROGRAMA:  TRINIDAD  CON PRODUCTIVIDAD Y COMPETITIVIDAD AGROPECUARIO MIL VECES MEJOR</t>
  </si>
  <si>
    <t>PROGRAMA:   INFRAESTRUCTURA Y DESARROLLO PARA LOS TRINITEÑOS</t>
  </si>
  <si>
    <t>PROGRAMA:  TRINIDAD CON MEJORES SERVICIOS PÚBLICOS PARA LA PRODUCTIVIDAD.</t>
  </si>
  <si>
    <t>PROGRAMA: TRINIDAD COMPROMETIDA CON NUESTRO MEDIO AMBIENTE.</t>
  </si>
  <si>
    <t>PROGRAMA: TRINITEÑOS COMPROMETIDOS CON LA GESTIÓN DE RIESGO.</t>
  </si>
  <si>
    <t>PROGRAMA: TRINIDAD CON MEJOR SERVICIOS EN EQUIPAMIENTO.</t>
  </si>
  <si>
    <t>PROGRAMA:  TRINIDAD PARTICIPATIVA, COMUNITARIA Y ORGANIZADA.</t>
  </si>
  <si>
    <t>PROGRAMA:  MEJORANDO LA SEGURIDAD Y CONVIVENCIA PARA LOS TRINITEÑOS</t>
  </si>
  <si>
    <t>PROGRAMA:  TRINIDAD FORTALECIENDO SU INSTITUCIONALIDAD MIL VECES MEJOR.</t>
  </si>
  <si>
    <t>FORTALECIMIENTO INSTITUCIONAL</t>
  </si>
  <si>
    <t>GASTOS DE INVERSION</t>
  </si>
  <si>
    <t>SEGURIDAD Y CONVIVENCIA</t>
  </si>
  <si>
    <t>GASTOS</t>
  </si>
  <si>
    <t>SISTEMA GENERAL DE REGALIAS</t>
  </si>
  <si>
    <t>OPERATIVOS</t>
  </si>
  <si>
    <t>SALDOS NO EJECUTADOS</t>
  </si>
  <si>
    <t>SERVICIOS PERSONALES</t>
  </si>
  <si>
    <t>HONORARIOS PROFESIONALES   SGRFUNC</t>
  </si>
  <si>
    <t>HONORARIOS PROFESIONALES   SGRFUNC / SIST  GRAL DE REGALIAS   SGRFUNC</t>
  </si>
  <si>
    <t>HONORARIOS PROFESIONALES   SMSCE   SGRFUNC(2013)</t>
  </si>
  <si>
    <t>HONORARIOS PROFESIONALES   SMSCE   SGRFUNC(2013) / SIST  GRAL DE REGALIAS   SGRFUNC</t>
  </si>
  <si>
    <t>HONORARIOS PROFESIONALES  PERSONAL DE APOYO SMSCE SGRFUNC (2014)  RESOL 1083 DE 2014</t>
  </si>
  <si>
    <t>HONORARIOS PROFESIONALES  PERSONAL DE APOYO SMSCE SGRFUNC (2014)  RESOL 1083 DE 2014 / SIST  GRAL DE REGALIAS   SGRFUNC</t>
  </si>
  <si>
    <t>SERVICIOS TÉCNICOS  PERSONAL DE APOYO SMSCE SGRFUNC (2014)  RESOL 1083 DE 2014</t>
  </si>
  <si>
    <t>SERVICIOS TÉCNICOS  PERSONAL DE APOYO SMSCE SGRFUNC (2014)  RESOL 1083 DE 2014 / SIST  GRAL DE REGALIAS   SGRFUNC</t>
  </si>
  <si>
    <t>GASTOS FUNCIONAMIENTO BIENIO 2015 2016</t>
  </si>
  <si>
    <t>HONORARIOS PROFESIONALES   SGRFUNC (2015) (RESOL  1308/2015)</t>
  </si>
  <si>
    <t>HONORARIOS PROFESIONALES   SGRFUNC (2015) (RESOL  1308/2015) / SIST  GRAL DE REGALIAS   SGRFUNC</t>
  </si>
  <si>
    <t>Honorarios Profesionales -sgrfunc (2016) (RESOL  1308/2015)</t>
  </si>
  <si>
    <t>Honorarios Profesionales -sgrfunc (2016) (RESOL  1308/2015) / SIST. GRAL DE REGALIAS - sgrfunc</t>
  </si>
  <si>
    <t>Servicios Administrativos - Personal de apoyo Secretaria Técnica o de Planeación - sgrfunc (2016) (Resol.1308/2015)</t>
  </si>
  <si>
    <t>Servicios Administrativos - Personal de apoyo Secretaria Técnica o de Planeación - sgrfunc (2016) (Resol.1308/2015) / SIST. GRAL DE REGALIAS - sgrfunc</t>
  </si>
  <si>
    <t>INCENTIVO A LA PRODUCCION</t>
  </si>
  <si>
    <t xml:space="preserve">CONSTRUCCION DE PAVIMENTO EN ADOQUIN DE VIAS URBANAS DEL MUNICIPIO DE TRINIDAD CASANARE (RESOL  40659/2015) IP  SGR OCAD MPAL </t>
  </si>
  <si>
    <t>CONSTRUCCION DE PAVIMENTO EN ADOQUIN DE VIAS URBANAS DEL MUNICIPIO DE TRINIDAD CASANARE (RESOL  40659/2015) IP  SGR OCAD MPAL  / SIST  GRAL DE REG SGR OCAD M/PAL</t>
  </si>
  <si>
    <t>INVERSION</t>
  </si>
  <si>
    <t xml:space="preserve">ASIGNACIONES DIRECTAS </t>
  </si>
  <si>
    <t xml:space="preserve">SALDOS NO EJECUTADOS </t>
  </si>
  <si>
    <t>COMPROMISOS POR PAGAR  SISTEMA</t>
  </si>
  <si>
    <t xml:space="preserve">HONORARIOS PROFESIONALES   SGRFUNC  </t>
  </si>
  <si>
    <t>HONORARIOS PROFESIONALES   SGRFUNC   / SIST  GRAL DE REGALIAS   SGRFUNC</t>
  </si>
  <si>
    <t xml:space="preserve">CONSTRUCCION DE PAVIMENTO EN ADOQUIN DE VIAS URBANAS DEL MUNICIPIO DE TRINIDAD CASANARE (ACUERDO 005 OCTUBRE DE 2015)  SGR OCAD MPAL </t>
  </si>
  <si>
    <t>CONSTRUCCION DE PAVIMENTO EN ADOQUIN DE VIAS URBANAS DEL MUNICIPIO DE TRINIDAD CASANARE (ACUERDO 005 OCTUBRE DE 2015)  SGR OCAD MPAL  / SIST  GRAL DE REG SGR OCAD M/PAL</t>
  </si>
  <si>
    <t xml:space="preserve">MEJORAMIENTO DE LAS CONDICIONES DE HABITABILIDAD EN EL AREA RURAL Y URBANA DEL MUNICIPIO DE TRINIDAD CASANARE (ACUERDO 005 OCTUBRE DE 2015)   SGR OCAD M/PAL  </t>
  </si>
  <si>
    <t>MEJORAMIENTO DE LAS CONDICIONES DE HABITABILIDAD EN EL AREA RURAL Y URBANA DEL MUNICIPIO DE TRINIDAD CASANARE (ACUERDO 005 OCTUBRE DE 2015)   SGR OCAD M/PAL   / SIST  GRAL DE REG SGR OCAD M/PAL</t>
  </si>
  <si>
    <t xml:space="preserve">CONSTRUCCION DE PAVIMENTO EN ADOQUIN DE VIAS URBANAS DEL MUNICIPIO DE TRINIDAD CASANARE (ACUERDO 005 OCTUBRE 2015)  FCR  SGR OCAD MPAL </t>
  </si>
  <si>
    <t>CONSTRUCCION DE PAVIMENTO EN ADOQUIN DE VIAS URBANAS DEL MUNICIPIO DE TRINIDAD CASANARE (ACUERDO 005 OCTUBRE 2015)  FCR  SGR OCAD MPAL  / SIST  GRAL DE REG SGR OCAD M/PAL</t>
  </si>
  <si>
    <t>OBLIGACIONES</t>
  </si>
  <si>
    <t>INTERESES</t>
  </si>
  <si>
    <t>INTERESES -rpicld-</t>
  </si>
  <si>
    <t>INTERESES -rpicld- / REC PRO ING COR LIB DES (rpicld)</t>
  </si>
  <si>
    <t>INTERESES -sgppglinv-</t>
  </si>
  <si>
    <t>INTERESES -sgppglinv- / SGP PROP GEN LIB INV (sgppglinv)</t>
  </si>
  <si>
    <t>INTERESES - RPICLD - VIG. ANT.</t>
  </si>
  <si>
    <t>INTERESES - RPICLD - VIG. ANT. / REC PRO ING COR LIB DES (rpicld)</t>
  </si>
  <si>
    <t>CAPITAL</t>
  </si>
  <si>
    <t>CAPITAL  -rpicld-</t>
  </si>
  <si>
    <t>CAPITAL  -rpicld- / REC PRO ING COR LIB DES (rpicld)</t>
  </si>
  <si>
    <t>CAPITAL  -sgppglinv-</t>
  </si>
  <si>
    <t>CAPITAL  -sgppglinv- / SGP PROP GEN LIB INV (sgppglinv)</t>
  </si>
  <si>
    <t>PTROGRAMA:  TRINIDAD CON MEJORES OPORTUNIDADES DE EMPLEO, EMPRESA Y TURISMO A MIL</t>
  </si>
  <si>
    <t>SUBPROGRAMA:  TRINIDAD TURÍSTICA CORAZÓN DEL LLANO.</t>
  </si>
  <si>
    <t>GASTOS DE INVERSION DISPONIBILIDAD INICIAL</t>
  </si>
  <si>
    <t>GASTOS OPERATIVOS</t>
  </si>
  <si>
    <t>FORTALECIMIENTO OFICINAS DE PLANEACIÓN Y SECRETARIAS TÉCNICAS DE LOS OCAD</t>
  </si>
  <si>
    <t>FORTALECIMIENTO A LOS PROCESOS DE INFORMACIÓN AL SMSCE</t>
  </si>
  <si>
    <t>Mejoramiento de las condiciones de habitabilidad en el área rural del Municipio de Trinidad Casanare (Acuerdo 001 junio 2015) - - Sgr.Ocad-M/pal</t>
  </si>
  <si>
    <t>Mejoramiento de las condiciones de habitabilidad en el área rural del Municipio de Trinidad Casanare (Acuerdo 001 junio 2015) - - Sgr.Ocad-M/pal / SIST. GRAL DE REG-Sgr.Ocad-M/pal</t>
  </si>
  <si>
    <t>Construcción de pavimentación en adoquín de vías urbanas del Municipio de Trinidad Casanare (Acuerdo 005 octubre de 2015) - Sgr.Ocad-M/pal</t>
  </si>
  <si>
    <t>Construcción de pavimentación en adoquín de vías urbanas del Municipio de Trinidad Casanare (Acuerdo 005 octubre de 2015) - Sgr.Ocad-M/pal / SIST. GRAL DE REG-Sgr.Ocad-M/pal</t>
  </si>
  <si>
    <t>Mejoramiento de las condiciones de habitabilidad en el área rural y urbana del municipio de Trinidad Casanare (acuerdo 005 octubre de 2015)  - Sgr.Ocad-M/pal</t>
  </si>
  <si>
    <t>Mejoramiento de las condiciones de habitabilidad en el área rural y urbana del municipio de Trinidad Casanare (acuerdo 005 octubre de 2015)  - Sgr.Ocad-M/pal / SIST. GRAL DE REG-Sgr.Ocad-M/pal</t>
  </si>
  <si>
    <t>Construcción de 1.3 km de pavimento articulado (adoquín) de vías urbanas del municipio de Trinidad Casanare (Acuerdo 006 de noviembre 2015)  - Sgr.Ocad-M/pal</t>
  </si>
  <si>
    <t>Construcción de 1.3 km de pavimento articulado (adoquín) de vías urbanas del municipio de Trinidad Casanare (Acuerdo 006 de noviembre 2015)  - Sgr.Ocad-M/pal / SIST. GRAL DE REG-Sgr.Ocad-M/pal</t>
  </si>
  <si>
    <t>Construcción nuevo sistema alterno de potabilización del municipio de Trinidad  (Res  0474/2012) SGR OCAD DEPTAL</t>
  </si>
  <si>
    <t>Construcción nuevo sistema alterno de potabilización del municipio de Trinidad  (Res  0474/2012) SGR OCAD DEPTAL / SIST. GRAL REG. DPTAL - sgrODpt</t>
  </si>
  <si>
    <t>Construcción de pavimentación en adoquín de vías urbanas del municipio de trinidad Casanare (Acuerdo 005 octubre de 2015)  FCR   -Sgr.Ocad-M/pal</t>
  </si>
  <si>
    <t>Construcción de pavimentación en adoquín de vías urbanas del municipio de trinidad Casanare (Acuerdo 005 octubre de 2015)  FCR   -Sgr.Ocad-M/pal / SIST. GRAL DE REG-Sgr.Ocad-M/pal</t>
  </si>
  <si>
    <t>Mejoramiento de las condiciones de habitabilidad en el área rural y urbana del municipio de trinidad Casanare (Acuerdo 005 octubre de 2015)  - Sgr.Ocad-M/pal</t>
  </si>
  <si>
    <t>Mejoramiento de las condiciones de habitabilidad en el área rural y urbana del municipio de trinidad Casanare (Acuerdo 005 octubre de 2015)  - Sgr.Ocad-M/pal / SIST. GRAL DE REG-Sgr.Ocad-M/pal</t>
  </si>
  <si>
    <t>Construcción nuevo sistema alterno de potabilización del municipio de Trinidad  (Res.  0474/2012) SGR OCAD DEPTAL</t>
  </si>
  <si>
    <t>Construcción nuevo sistema alterno de potabilización del municipio de Trinidad  (Res.  0474/2012) SGR OCAD DEPTAL / SIST. GRAL REG. DPTAL - sgrODpt</t>
  </si>
  <si>
    <t>Adecuaciones de los canales de aguas lluvias mediante el sellamiento superficial en villa polita y cristo rey en el municipio de Trinidad (Res  0474/2012) - Sgr.Ocad-Dptal</t>
  </si>
  <si>
    <t>Adecuaciones de los canales de aguas lluvias mediante el sellamiento superficial en villa polita y cristo rey en el municipio de Trinidad (Res  0474/2012) - Sgr.Ocad-Dptal / SIST. GRAL REG. DPTAL - sgrODpt</t>
  </si>
  <si>
    <t>Construcción de pavimentación en adoquín de vías urbanas del municipio de Trinidad Casanare (Acuerdo 005 octubre de 2015)  FCR - Sgr.Ocad-M/pal</t>
  </si>
  <si>
    <t>Construcción de pavimentación en adoquín de vías urbanas del municipio de Trinidad Casanare (Acuerdo 005 octubre de 2015)  FCR - Sgr.Ocad-M/pal / SIST. GRAL DE REG-Sgr.Ocad-M/pal</t>
  </si>
  <si>
    <t>GASTOS DE INVERSION BIENIO 2017-2018</t>
  </si>
  <si>
    <t>FORTALECIMIENTO OFICINAS DE PLANEACION MUNICIPAL</t>
  </si>
  <si>
    <t>Honorarios Profesionales SGRFUNC (Resol. 1145/2017)</t>
  </si>
  <si>
    <t>Honorarios Profesionales SGRFUNC (Resol. 1145/2017) / SIST. GRAL DE REGALIAS - sgrfunc</t>
  </si>
  <si>
    <t>ASIGANACIONES DIRECTAS</t>
  </si>
  <si>
    <t>Construcción puente vehicular sobre el rio Pauto Viejo, en el cruce que comunica a las veredas de Guamal y valle del municipio de Trinidad Casanare (Acuerdo numero 3 octubre 31 de 2017)   sgr ocad m/pal</t>
  </si>
  <si>
    <t>Interventoría construcción puente vehicular sobre el rio Pauto Viejo, en el cruce que comunica a las veredas de Guamal y Valle del municipio de Trinidad Casanare (Acuerdo numero 3 octubre 31 de 2017)  - sgr ocad m/pal</t>
  </si>
  <si>
    <t>Construcción de pavimento articulado (adoquin) de vías urbanas Cra 7 entre calles 6 y 3, calle 5 entre Cras 7 y 8, calle 4 entre Cras 7 y 8, y calle 4a entre Cras 7 y 8 del M/pio Trinidad Depto Cas. (Acuerdo No. 4 Dic.11/2017). - FCR - Sgr.Ocad-M/pal /</t>
  </si>
  <si>
    <t xml:space="preserve">Construcción de pavimento articulado (adoquin) de vías urbanas Cra 7 entre calles 6 y 3, calle 5 entre Cras 7 y 8, calle 4 entre Cras 7 y 8, y calle 4a entre Cras 7 y 8 del M/pio Trinidad Depto Cas. (Acuerdo No. 4 Dic.11/2017). - FCR - Sgr.Ocad-M/pal / / </t>
  </si>
  <si>
    <t>Interventoria Const. Pavimento articulado (adoquín) de vías Urb. Cra 7 entre cll 6 y 3, cll 5 entre Cras 7 y 8, cll 4 entre Cras 7 y 8, y cll 4a entre Cras 7 y 8 del M/pio de Trinidad Depto Cas. (Acuerdo No.4 Dic.11 de 2017).Rend.Financ.-sgr ocad m/pal</t>
  </si>
  <si>
    <t xml:space="preserve">Interventoria Const. Pavimento articulado (adoquín) de vías Urb. Cra 7 entre cll 6 y 3, cll 5 entre Cras 7 y 8, cll 4 entre Cras 7 y 8, y cll 4a entre Cras 7 y 8 del M/pio de Trinidad Depto Cas. (Acuerdo No.4 Dic.11 de 2017).Rend.Financ.-sgr ocad m/pal / </t>
  </si>
  <si>
    <t>CUENTAS POR PAGAR DE VIGENCIAS ANTERIORES</t>
  </si>
  <si>
    <t>CUENTAS POR PAGAR DE RESERVAS DE  VIGENCIAS ANTERIORES</t>
  </si>
  <si>
    <t>CONSTRUCCIÓN, MEJORAMIENTO Y MANTENIMIENTO DE EQUIPAMIENTO MUNICIPAL Y EL ESPACIO PÚBLICO (RESOLUCIÓN 4047 2014)-REGALÍAS-</t>
  </si>
  <si>
    <t>CONSTRUCCIÓN, MEJORAMIENTO Y MANTENIMIENTO DE EQUIPAMIENTO MUNICIPAL Y EL ESPACIO PÚBLICO (RESOLUCIÓN 4047 2014)-REGALÍAS- / REGALIAS</t>
  </si>
  <si>
    <t>CUENTAS POR PAGAR DE PASIVOS EXIGIBLES</t>
  </si>
  <si>
    <t>2014-VIGENCIA EXPIRADA. CONSTRUCCIÓN, MEJORAMIENTO Y MANTENIMIENTO DE EQUIPAMIENTO MUNICIPALY EL ESPACIO PÚBLICO-RPICLD</t>
  </si>
  <si>
    <t>2014-VIGENCIA EXPIRADA. CONSTRUCCIÓN, MEJORAMIENTO Y MANTENIMIENTO DE EQUIPAMIENTO MUNICIPALY EL ESPACIO PÚBLICO-RPICLD / REC PRO ING COR LIB DES (rpicld)</t>
  </si>
  <si>
    <t>COMPROMISOS</t>
  </si>
  <si>
    <t>INTERESES -rpicld- / REC PRO ING COR LIB DES(rpicld)8</t>
  </si>
  <si>
    <t>INTERESES -sgppglinv- / SGP PROP GEN LIBINV (sgppglinv)8</t>
  </si>
  <si>
    <t>CAPITAL  -rpicld- / REC PRO ING COR LIB DES(rpicld)8</t>
  </si>
  <si>
    <t>CAPITAL  -sgppglinv- / SGP PROP GEN LIBINV (sgppglinv)8</t>
  </si>
  <si>
    <t>Gastos para mejorar la capacidad profesional   sgrfunc</t>
  </si>
  <si>
    <t>Gastos para mejorar la capacidad profesional   sgrfunc / SIST  GRAL DE REGALIAS   sgrfunc</t>
  </si>
  <si>
    <t>Compra de Equipos - sgrfunc -</t>
  </si>
  <si>
    <t>Compra de Equipos - sgrfunc - / SIST. GRAL DE REGALIAS-sgrfunc.8</t>
  </si>
  <si>
    <t>Mejoramiento de las condiciones de habitabilidad en el área rural del Municipio de Trinidad Casanare (Acuerdo 001 junio 2015)     Sgr Ocad M/pal</t>
  </si>
  <si>
    <t>Mejoramiento de las condiciones de habitabilidad en el área rural del Municipio de Trinidad Casanare (Acuerdo 001 junio 2015)     Sgr Ocad M/pal / SIST  GRAL DE REG Sgr Ocad M/pal</t>
  </si>
  <si>
    <t>Construcción de pavimentación en adoquín de vías urbanas del Municipio de Trinidad Casanare (Acuerdo 005 octubre de 2015)   Sgr Ocad M/pal</t>
  </si>
  <si>
    <t>Construcción de pavimentación en adoquín de vías urbanas del Municipio de Trinidad Casanare (Acuerdo 005 octubre de 2015)   Sgr Ocad M/pal / SIST  GRAL DE REG Sgr Ocad M/pal</t>
  </si>
  <si>
    <t>Mejoramiento de las condiciones de habitabilidad en el área rural y urbana del municipio de Trinidad Casanare (acuerdo 005 octubre de 2015)    Sgr Ocad M/pal</t>
  </si>
  <si>
    <t>Mejoramiento de las condiciones de habitabilidad en el área rural y urbana del municipio de Trinidad Casanare (acuerdo 005 octubre de 2015)    Sgr Ocad M/pal / SIST  GRAL DE REG Sgr Ocad M/pal</t>
  </si>
  <si>
    <t>Construcción de 1 3 km de pavimento articulado (adoquín) de vías urbanas del municipio de Trinidad Casanare (Acuerdo 006 de noviembre 2015)    Sgr Ocad M/pal</t>
  </si>
  <si>
    <t>Construcción de 1 3 km de pavimento articulado (adoquín) de vías urbanas del municipio de Trinidad Casanare (Acuerdo 006 de noviembre 2015)    Sgr Ocad M/pal / SIST  GRAL DE REG Sgr Ocad M/pal</t>
  </si>
  <si>
    <t>Construcción nuevo sistema alterno de potabilización del municipio de Trinidad  (Res  0474/2012) SGR OCAD DEPTAL / SIST  GRAL REG  DPTAL   sgrODpt</t>
  </si>
  <si>
    <t>Construcción de pavimentación en adoquín de vías urbanas del municipio de trinidad Casanare (Acuerdo 005 octubre de 2015)  FCR    Sgr Ocad M/pal</t>
  </si>
  <si>
    <t>Construcción de pavimentación en adoquín de vías urbanas del municipio de trinidad Casanare (Acuerdo 005 octubre de 2015)  FCR    Sgr Ocad M/pal / SIST  GRAL DE REG Sgr Ocad M/pal</t>
  </si>
  <si>
    <t>Mejoramiento de las condiciones de habitabilidad en el área rural y urbana del municipio de trinidad Casanare (Acuerdo 005 octubre de 2015)    Sgr Ocad M/pal</t>
  </si>
  <si>
    <t>Mejoramiento de las condiciones de habitabilidad en el área rural y urbana del municipio de trinidad Casanare (Acuerdo 005 octubre de 2015)    Sgr Ocad M/pal / SIST  GRAL DE REG Sgr Ocad M/pal</t>
  </si>
  <si>
    <t>Construcción nuevo sistema alterno de potabilización del municipio de Trinidad  (Res   0474/2012) SGR OCAD DEPTAL</t>
  </si>
  <si>
    <t>Construcción nuevo sistema alterno de potabilización del municipio de Trinidad  (Res   0474/2012) SGR OCAD DEPTAL / SIST  GRAL REG  DPTAL   sgrODpt</t>
  </si>
  <si>
    <t>Adecuaciones de los canales de aguas lluvias mediante el sellamiento superficial en villa polita y cristo rey en el municipio de Trinidad (Res  0474/2012)   Sgr Ocad Dptal</t>
  </si>
  <si>
    <t>Adecuaciones de los canales de aguas lluvias mediante el sellamiento superficial en villa polita y cristo rey en el municipio de Trinidad (Res  0474/2012)   Sgr Ocad Dptal / SIST  GRAL REG  DPTAL   sgrODpt</t>
  </si>
  <si>
    <t>Construcción de pavimentación en adoquín de vías urbanas del municipio de Trinidad Casanare (Acuerdo 005 octubre de 2015)  FCR   Sgr Ocad M/pal</t>
  </si>
  <si>
    <t>Construcción de pavimentación en adoquín de vías urbanas del municipio de Trinidad Casanare (Acuerdo 005 octubre de 2015)  FCR   Sgr Ocad M/pal / SIST  GRAL DE REG Sgr Ocad M/pal</t>
  </si>
  <si>
    <t>GASTOS DE INVERSION BIENIO 2017 2018</t>
  </si>
  <si>
    <t>Honorarios Profesionales SGRFUNC (Resol  1145/2017)</t>
  </si>
  <si>
    <t>Honorarios Profesionales SGRFUNC (Resol  1145/2017) / SIST  GRAL DE REGALIAS   sgrfunc</t>
  </si>
  <si>
    <t>Servicios Administrativos -Personal de Apoyo Secretaria Técnica de Planeación - SGRFUNC -</t>
  </si>
  <si>
    <t>Servicios Administrativos -Personal de Apoyo Secretaria Técnica de Planeación - SGRFUNC - / SIST. GRAL DE REGALIAS-sgrfunc.8</t>
  </si>
  <si>
    <t>Materiales y Suministros - sgrfunc-</t>
  </si>
  <si>
    <t>Materiales y Suministros - sgrfunc- / SIST. GRAL DE REGALIAS-sgrfunc.8</t>
  </si>
  <si>
    <t>Compra de Equipos - sgrfunc</t>
  </si>
  <si>
    <t>Compra de Equipos - sgrfunc / SIST. GRAL DE REGALIAS-sgrfunc.8</t>
  </si>
  <si>
    <t>INCENTIVO A LA PRODUCCION RESOLUCION  No. 40907 DEL 05 DE SEPTIEMBRE DE 2017.</t>
  </si>
  <si>
    <t>Construcción pavimento articulado (adoquín) de vías urbanas Cra 1 entre calle 6 y 4 , calle 4 entre Cras 1 y 3, Cra 7a entre calles 4 y 2a y calle 2a entre Cras 7 y 7a del Municipio de Trinidad (Acuerdo No. 9 Abril 24 de 2018)  IP. - sgr Ocad M/pal</t>
  </si>
  <si>
    <t>Construcción pavimento articulado (adoquín) de vías urbanas Cra 1 entre calle 6 y 4 , calle 4 entre Cras 1 y 3, Cra 7a entre calles 4 y 2a y calle 2a entre Cras 7 y 7a del Municipio de Trinidad (Acuerdo No. 9 Abril 24 de 2018)  IP. - sgr Ocad M/pal / SIST</t>
  </si>
  <si>
    <t>Construcción de pavimento articulado (adoquin) de vías urbanas Cra 7 entre calles 6 y 3  calle 5 entre Cras 7 y 8  calle 4 entre Cras 7 y 8  y calle 4a entre Cras 7 y 8 del M/pio Trinidad Depto Cas  (Acuerdo No  4 Dic 11/2017)    FCR   Sgr Ocad M/pal /</t>
  </si>
  <si>
    <t xml:space="preserve">Construcción de pavimento articulado (adoquin) de vías urbanas Cra 7 entre calles 6 y 3  calle 5 entre Cras 7 y 8  calle 4 entre Cras 7 y 8  y calle 4a entre Cras 7 y 8 del M/pio Trinidad Depto Cas  (Acuerdo No  4 Dic 11/2017)    FCR   Sgr Ocad M/pal / / </t>
  </si>
  <si>
    <t>Interventoria Const  Pavimento articulado (adoquín) de vías Urb  Cra 7 entre cll 6 y 3  cll 5 entre Cras 7 y 8  cll 4 entre Cras 7 y 8  y cll 4a entre Cras 7 y 8 del M/pio de Trinidad Depto Cas  (Acuerdo No 4 Dic 11 de 2017) Rend Financ  sgr ocad m/pal</t>
  </si>
  <si>
    <t xml:space="preserve">Interventoria Const  Pavimento articulado (adoquín) de vías Urb  Cra 7 entre cll 6 y 3  cll 5 entre Cras 7 y 8  cll 4 entre Cras 7 y 8  y cll 4a entre Cras 7 y 8 del M/pio de Trinidad Depto Cas  (Acuerdo No 4 Dic 11 de 2017) Rend Financ  sgr ocad m/pal / </t>
  </si>
  <si>
    <t>Construcción pavimento articulado (adoquín) de vías urbanas Cra 1 entre calle 6 y 4, calle 4 entre Cras 1 y 3, Cra 7a entre calles 4 y 2a y calle 2a entre Cras 7 y 7a del M/pio Trinidad (Acuerdo No. 9 Abril 24 de 2018) Rend.Financ. - sgr Ocad M/pal</t>
  </si>
  <si>
    <t>Construcción pavimento articulado (adoquín) de vías urbanas Cra 1 entre calle 6 y 4, calle 4 entre Cras 1 y 3, Cra 7a entre calles 4 y 2a y calle 2a entre Cras 7 y 7a del M/pio Trinidad (Acuerdo No. 9 Abril 24 de 2018) Rend.Financ. - sgr Ocad M/pal / SIST</t>
  </si>
  <si>
    <t>Interv. Const. pavimento articulado (adoquín) de vías urbanas Cra 1 entre calle 6 y 4 , calle 4 entre Cras 1 y 3, Cra 7a entre calles 4 y 2a y calle 2a entre Cras 7 y 7a del M/pio Trinidad (Acuerdo No. 9 Abril 24 de 2018)Rend. Financ. - sgr Ocad M/pal.</t>
  </si>
  <si>
    <t xml:space="preserve">Interv. Const. pavimento articulado (adoquín) de vías urbanas Cra 1 entre calle 6 y 4 , calle 4 entre Cras 1 y 3, Cra 7a entre calles 4 y 2a y calle 2a entre Cras 7 y 7a del M/pio Trinidad (Acuerdo No. 9 Abril 24 de 2018)Rend. Financ. - sgr Ocad M/pal. / </t>
  </si>
  <si>
    <t>2014 VIGENCIA EXPIRADA  CONSTRUCCIÓN  MEJORAMIENTO Y MANTENIMIENTO DE EQUIPAMIENTO MUNICIPALY EL ESPACIO PÚBLICO RPICLD</t>
  </si>
  <si>
    <t xml:space="preserve">PERSONERIA  </t>
  </si>
  <si>
    <t>INTERESES -rpicld- / REC PRO ING COR LIB DES(rpicld)9</t>
  </si>
  <si>
    <t>INTERESES -sgppglinv- / SGP PROP GEN LIBINV (sgppglinv)9</t>
  </si>
  <si>
    <t>CAPITAL  -rpicld- / REC PRO ING COR LIB DES(rpicld)9</t>
  </si>
  <si>
    <t>CAPITAL  -sgppglinv- / SGP PROP GEN LIBINV (sgppglinv)9</t>
  </si>
  <si>
    <t>Honorarios Profesionales SGRFUNC (Resol  1145/2017) / SIST. GRAL DE REGALIAS-sgrfunc.9</t>
  </si>
  <si>
    <t>Servicios Técnicos SGRFUNC (Resol  1145/2017)</t>
  </si>
  <si>
    <t>Servicios Técnicos SGRFUNC (Resol  1145/2017) / SIST. GRAL DE REGALIAS-sgrfunc.9</t>
  </si>
  <si>
    <t>Mejoramiento de las condiciones de habitabilidad en el área rural del Municipio de Trinidad Casanare (Acuerdo 001 junio 2015)     Sgr Ocad M/pal / SIST.GRAL DE REG-Sgr.Ocad-M/pal9</t>
  </si>
  <si>
    <t>Construcción nuevo sistema alterno de potabilización del municipio de Trinidad  (Res  0474/2012) SGR OCAD DEPTAL / SIST. GRAL REG. DPTAL-sgrODpt.9</t>
  </si>
  <si>
    <t>Construcción nuevo sistema alterno de potabilización del municipio de Trinidad  (Res   0474/2012) SGR OCAD DEPTAL / SIST. GRAL REG. DPTAL-sgrODpt.9</t>
  </si>
  <si>
    <t>Adecuaciones de los canales de aguas lluvias mediante el sellamiento superficial en villa polita y cristo rey en el municipio de Trinidad (Res  0474/2012)   Sgr Ocad Dptal / SIST. GRAL REG. DPTAL-sgrODpt.9</t>
  </si>
  <si>
    <t>GASTOS DE INVERSION BIENIO 2019 – 2020</t>
  </si>
  <si>
    <t>Honorarios Profesionales SGRFUNC (Resol  496/2019)</t>
  </si>
  <si>
    <t>Honorarios Profesionales SGRFUNC (Resol  496/2019) / SIST. GRAL DE REGALIAS-sgrfunc.9</t>
  </si>
  <si>
    <t>Servicios Administrativos -Personal de Apoyo Secretaria Técnica de Planeación - SGRFUNC - (Resol  496/2019)</t>
  </si>
  <si>
    <t>Servicios Administrativos -Personal de Apoyo Secretaria Técnica de Planeación - SGRFUNC - (Resol  496/2019) / SIST. GRAL DE REGALIAS-sgrfunc.9</t>
  </si>
  <si>
    <t>Compra de Equipos - sgrfunc (Resol  496/2019)</t>
  </si>
  <si>
    <t>Compra de Equipos - sgrfunc (Resol  496/2019) / SIST. GRAL DE REGALIAS-sgrfunc.9</t>
  </si>
  <si>
    <t>Adecuación y Mejoramiento de la vía que conduce de la vereda el Toro hacia la escuela, Municipio de Trinidad Departamento de Casanare. (Acuerdo No. 15/2019) Sgr Ocad Paz -SSF -</t>
  </si>
  <si>
    <t>Adecuación y Mejoramiento de la vía que conduce de la vereda el Toro hacia la escuela, Municipio de Trinidad Departamento de Casanare. (Acuerdo No. 15/2019) Sgr Ocad Paz -SSF - / SIST.GRAL DE REG-Sgr.Ocad PAZ9</t>
  </si>
  <si>
    <t>Interventoría - Adecuación y Mejoramiento de la vía que conduce de la vereda el Toro hacia la escuela, Municipio de Trinidad Departamento de Casanare. (Acuerdo No. 15/2019) Sgr Ocad Paz - SSF -</t>
  </si>
  <si>
    <t>Interventoría - Adecuación y Mejoramiento de la vía que conduce de la vereda el Toro hacia la escuela, Municipio de Trinidad Departamento de Casanare. (Acuerdo No. 15/2019) Sgr Ocad Paz - SSF - / SIST.GRAL DE REG-Sgr.Ocad PAZ9</t>
  </si>
  <si>
    <t xml:space="preserve">EDUCACION </t>
  </si>
  <si>
    <t xml:space="preserve">SALUD PUBLICA </t>
  </si>
  <si>
    <t>CONTINUIDAD Y AMPLIACIÓN DEL RÉGIMEN SUBSIDIADO</t>
  </si>
  <si>
    <t xml:space="preserve">AGUA POTABLE Y  SANEAMIENTO BÁSICO </t>
  </si>
  <si>
    <t>Subsidios AP</t>
  </si>
  <si>
    <t>Subsidios Alcantarillado</t>
  </si>
  <si>
    <t>Subsidios Aseo</t>
  </si>
  <si>
    <t xml:space="preserve">DEPORTE </t>
  </si>
  <si>
    <t>CULTURA</t>
  </si>
  <si>
    <t>VIVIENDA</t>
  </si>
  <si>
    <t>POBLACIÓN VULNERABLE.</t>
  </si>
  <si>
    <t>Adulto Mayor</t>
  </si>
  <si>
    <t>Infancia</t>
  </si>
  <si>
    <t>Juventud</t>
  </si>
  <si>
    <t>Discapacidad</t>
  </si>
  <si>
    <t>Mujer</t>
  </si>
  <si>
    <t>Programas reduccion pobreza</t>
  </si>
  <si>
    <t>Victimas</t>
  </si>
  <si>
    <t>Reintegrados</t>
  </si>
  <si>
    <t>AGROPECUARIO</t>
  </si>
  <si>
    <t>EMPLEO Y TURISMO</t>
  </si>
  <si>
    <t>TRANSPORTE Y VIAS</t>
  </si>
  <si>
    <t xml:space="preserve">ENERGIA </t>
  </si>
  <si>
    <t>AMBIENTAL</t>
  </si>
  <si>
    <t>GESTION DEL RIESGO</t>
  </si>
  <si>
    <t>EQUIPAMENTO</t>
  </si>
  <si>
    <t>COMUNITARIO</t>
  </si>
  <si>
    <t>ICLD</t>
  </si>
  <si>
    <t>COP</t>
  </si>
  <si>
    <t>ALIM</t>
  </si>
  <si>
    <t>SGP AGUA</t>
  </si>
  <si>
    <t>SGP LI</t>
  </si>
  <si>
    <t>INVERSIÓN</t>
  </si>
  <si>
    <t>SGP SP</t>
  </si>
  <si>
    <t>SISTEMA GENERAL DE PARTICIPACIONES</t>
  </si>
  <si>
    <t>Pago Servicios Públicos Establecimientos Educativos</t>
  </si>
  <si>
    <t>Asistencia Alimentaria a población escolar</t>
  </si>
  <si>
    <t>Dotación de escenarios Deportivos e implementos para la práctica del Deporte</t>
  </si>
  <si>
    <t>Programa De Atención Integral A La Primera Infancia</t>
  </si>
  <si>
    <t>Apoyo a Hogares de Paso del Municipio</t>
  </si>
  <si>
    <t>Apoyo a Organismos Comunales</t>
  </si>
  <si>
    <t>Apoyo a iniciativas de género</t>
  </si>
  <si>
    <t>Apoyo a Juventudes</t>
  </si>
  <si>
    <t>Programas y proyectos de extensión agropecuaria</t>
  </si>
  <si>
    <t>Construcción Mejoramiento Y Mantenimiento De  Vías</t>
  </si>
  <si>
    <t>Asistencia y Apoyo a Damnificados</t>
  </si>
  <si>
    <t>Seguridad social del creador gestor cultural</t>
  </si>
  <si>
    <t>Pasivo Pensional</t>
  </si>
  <si>
    <t>Apoyo y Fomento al Deporte</t>
  </si>
  <si>
    <t>Apoyo Integral al Adulto mayor</t>
  </si>
  <si>
    <t>Suministro de energía eléctrica para el servicio de alumbrado público</t>
  </si>
  <si>
    <t>Atención  Prevención y Control de Incendios</t>
  </si>
  <si>
    <t>Asistencia y Apoyo a Organismos de Seguridad</t>
  </si>
  <si>
    <t>Estratificación socioeconómica del municipio</t>
  </si>
  <si>
    <t>Convenio Interadministrativo No 301.17.7– 003 de 2020 - CESPA</t>
  </si>
  <si>
    <t>Afiliación al Régimen Subsidiado Continuidad.  (SGP)</t>
  </si>
  <si>
    <t>Coljuegos</t>
  </si>
  <si>
    <t>Coljuegos - Juegos suerte y azar</t>
  </si>
  <si>
    <t>Convivencia social y salud mental</t>
  </si>
  <si>
    <t>Fortalecimiento de la autoridad sanitaria para la gestión de la salud</t>
  </si>
  <si>
    <t xml:space="preserve">Transferencias para Calidad Gratuidad </t>
  </si>
  <si>
    <t>Construcción, Mantenimiento y/o Adecuación de los Escenarios Deportivos y Recreativos</t>
  </si>
  <si>
    <t>Fomento, Apoyo y Difusión de Eventos y Expresiones Artísticas y Culturales</t>
  </si>
  <si>
    <t>Pago de salarios comisario, médicos, psicólogos y trabajadores Sociales de la comisaria de familia</t>
  </si>
  <si>
    <t>Pago de Inspectores de Policía</t>
  </si>
  <si>
    <t>Apoyo a población, Victimas de conflicto,  Desplazados y Participantes</t>
  </si>
  <si>
    <t>Mejoramiento calidad de vida a la población indígena</t>
  </si>
  <si>
    <t>Compra, adquisición y protección de terrenos para la conservación de cuencas que abastecen el sistema de acueductos</t>
  </si>
  <si>
    <t>Apoyo a la Planeación y a la Gestión del Riesgo</t>
  </si>
  <si>
    <t>INGRESOS</t>
  </si>
  <si>
    <t>INGRESOS CORRIENTES</t>
  </si>
  <si>
    <t>PARTICIPACIONES Y/O TRANSFERENCIAS</t>
  </si>
  <si>
    <t>SGP Alimentación Escolar</t>
  </si>
  <si>
    <t>SGP Educación</t>
  </si>
  <si>
    <t>PARTICIPACION PROPOSITO GENERAL</t>
  </si>
  <si>
    <t>SGP Propósito General Libre Destinación</t>
  </si>
  <si>
    <t>SGP  Deporte y Recreación</t>
  </si>
  <si>
    <t>SGP  Cultura</t>
  </si>
  <si>
    <t>SGP Propósitos generales libre inversión (Otros Sectores)</t>
  </si>
  <si>
    <t>Participación Agua Potable y Saneamiento Básico</t>
  </si>
  <si>
    <t>Participación Integral de la Primera Infancia</t>
  </si>
  <si>
    <t>Sobretasa Actividad Bomberil</t>
  </si>
  <si>
    <t xml:space="preserve">RECURSOS DE CAPITAL </t>
  </si>
  <si>
    <t>Educación</t>
  </si>
  <si>
    <t>Alimentación Escolar</t>
  </si>
  <si>
    <t>Cultura</t>
  </si>
  <si>
    <t>Propósitos generales libre inversión (Otros Sectores)</t>
  </si>
  <si>
    <t>RENDIMIENTOS DESAHORRO Y RETIRO FONPET</t>
  </si>
  <si>
    <t>PROPOSITO GENERAL</t>
  </si>
  <si>
    <t>REGALIAS</t>
  </si>
  <si>
    <t>BOMBERIL</t>
  </si>
  <si>
    <t>AGUA</t>
  </si>
  <si>
    <t>LI</t>
  </si>
  <si>
    <t>CONTRACRÉDITOS</t>
  </si>
  <si>
    <t>REGALÍAS</t>
  </si>
  <si>
    <t>CONVENIOS</t>
  </si>
  <si>
    <t>DESAH FONP</t>
  </si>
  <si>
    <t>Rubro</t>
  </si>
  <si>
    <t>PRO-CULTURA</t>
  </si>
  <si>
    <t>PRO-DEPORTE</t>
  </si>
  <si>
    <t>ALUMBRADO</t>
  </si>
  <si>
    <t>DEGUELLO</t>
  </si>
  <si>
    <t>ESTRATIFICACIÓN</t>
  </si>
  <si>
    <t>SGP GRATUIDAD</t>
  </si>
  <si>
    <t>SGP CALIDAD</t>
  </si>
  <si>
    <t>SGP AGUA P</t>
  </si>
  <si>
    <t>SGP DEPORTE</t>
  </si>
  <si>
    <t>SGP CULTURA</t>
  </si>
  <si>
    <t>SGP PRIMERA INF</t>
  </si>
  <si>
    <t>ALIMENTACIÓN</t>
  </si>
  <si>
    <t>SP</t>
  </si>
  <si>
    <t>Paz de Ariporo tecnológico en los procesos agropecuarios</t>
  </si>
  <si>
    <t>Sanidad, productividad y competitividad</t>
  </si>
  <si>
    <t>Productividad agropecuaria para el desarrollo económico competitivo</t>
  </si>
  <si>
    <t>Línea Estratégica 1: Desarrollo Económico para el Cambio</t>
  </si>
  <si>
    <t>Sector: Agricultura y Desarrollo Rural</t>
  </si>
  <si>
    <t>Programa:  Inclusión productiva de pequeños productores rurales</t>
  </si>
  <si>
    <t>Subprograma: Productividad agropecuaria para el desarrollo económico competitivo</t>
  </si>
  <si>
    <t>Programa: Ordenamiento social y uso productivo del territorio rural</t>
  </si>
  <si>
    <t>Subprograma: Tierras legalmente para todos los Pazdeariporeños</t>
  </si>
  <si>
    <t>Programa: Sanidad agropecuaria e inocuidad agroalimentaria</t>
  </si>
  <si>
    <t>Subprograma: Sanidad, productividad y competitividad</t>
  </si>
  <si>
    <t>Programa: Ciencia, tecnología e innovación agropecuaria</t>
  </si>
  <si>
    <t>Subprograma: Paz de Ariporo tecnológico en los procesos agropecuarios</t>
  </si>
  <si>
    <t>Programa: Infraestructura productiva y comercialización</t>
  </si>
  <si>
    <t>Subprograma: Paz de Ariporo productivo y competitivo</t>
  </si>
  <si>
    <t>Sector: Comercio, Industria y Turismo</t>
  </si>
  <si>
    <t>Programa: Turismo Sostenible Por Amor A Nuestra Tierra</t>
  </si>
  <si>
    <t>Subprograma: Planificación e Institucionalidad turística</t>
  </si>
  <si>
    <t>Subprograma: Infraestructura turística</t>
  </si>
  <si>
    <t>Subprograma: Capacitación y Formación Para el Turismo</t>
  </si>
  <si>
    <t xml:space="preserve">Subprograma: Promoción turística </t>
  </si>
  <si>
    <t>Programa: Desarrollo Empresarial Por Amor a Nuestra Tierra</t>
  </si>
  <si>
    <t>Subprograma: Fortalecimiento y Asistencia Técnica Empresarial</t>
  </si>
  <si>
    <t xml:space="preserve">Subprograma: Apoyo Financiero </t>
  </si>
  <si>
    <t>Sector: Cultura</t>
  </si>
  <si>
    <t>Programa: Educación y emprendimiento cultural</t>
  </si>
  <si>
    <t xml:space="preserve">Subprograma: Emprendamos con creatividad, emprendamos Innovando </t>
  </si>
  <si>
    <t xml:space="preserve">Subprograma: Creciendo y Creando </t>
  </si>
  <si>
    <t>Programa: Protección y salvaguardia de nuestro legado histórico</t>
  </si>
  <si>
    <t>Subprograma: ¡Llegó el momento de conocernos!</t>
  </si>
  <si>
    <t>Subprograma: Nuestra Memoria en movimiento</t>
  </si>
  <si>
    <t>Subprograma: ¡Somos Llaneros!</t>
  </si>
  <si>
    <t>Subprograma: ¡Construyamos Cultura!</t>
  </si>
  <si>
    <t>Sector: Educación</t>
  </si>
  <si>
    <t>Programa: Paz de Ariporo Mejor Educada  con Calidad y Cobertura Para el Cambio</t>
  </si>
  <si>
    <t>Subprograma: Cobertura para  Permanencia y el Acceso al Sistema Educativo</t>
  </si>
  <si>
    <t>Subprograma: Calidad educativa para el cambio</t>
  </si>
  <si>
    <t>Programa: Paz de Ariporo Saludable, construyendo el cambio en salud, Por Amor a Nuestra Tierra”</t>
  </si>
  <si>
    <t>Sector: Salud y Protección Social</t>
  </si>
  <si>
    <t>Subprograma: Aseguramiento</t>
  </si>
  <si>
    <t>Subprograma: Salud Pública</t>
  </si>
  <si>
    <t>Sector: Inclusión Social</t>
  </si>
  <si>
    <t xml:space="preserve">Programa: Desarrollo Social Integral </t>
  </si>
  <si>
    <t>Subprograma: Mujeres empoderadas liderando el cambio</t>
  </si>
  <si>
    <t>Subprograma: Niños, Niñas y Adolescentes  en entornos protectores para el cambio</t>
  </si>
  <si>
    <t>Subprograma: Jóvenes  construyendo el cambio</t>
  </si>
  <si>
    <t>Subprograma: Personas mayores funcionales y felices</t>
  </si>
  <si>
    <t xml:space="preserve">Subprograma: Victimas superando las situaciones de vulnerabilidad </t>
  </si>
  <si>
    <t>Subprograma: Discapacidad con inclusión social</t>
  </si>
  <si>
    <t>Subprograma: Comunidades étnicas con garantía de derechos</t>
  </si>
  <si>
    <t>Subprograma: Diversidad sexual  con garantía de derechos</t>
  </si>
  <si>
    <t>Subprograma: Reintegración y Reincorporación</t>
  </si>
  <si>
    <t>Sector: Recreación y Deporte</t>
  </si>
  <si>
    <t>Programa: Paz de Ariporo en Movimiento Para el Cambio</t>
  </si>
  <si>
    <t>Subprograma: Actividad física y aprovechamiento del tiempo libre, con infraestructura para el deporte y la recreación.</t>
  </si>
  <si>
    <t>Sector: Vivienda</t>
  </si>
  <si>
    <t>Programa: Mejores servicios públicos para el cambio</t>
  </si>
  <si>
    <t xml:space="preserve">Subprograma: Servicios públicos para el cambio </t>
  </si>
  <si>
    <t>Programa: Acceso de la población a los servicios de agua potable y saneamiento básico</t>
  </si>
  <si>
    <t>Programa: Mas Hogares Accediendo a Una Vivienda Digna</t>
  </si>
  <si>
    <t>Subprograma: Viviendas con entorno de Calidad</t>
  </si>
  <si>
    <t>Programa:  Fortalecimiento Institucional y Buen Gobierno</t>
  </si>
  <si>
    <t>Sector: Gobierno Territorial</t>
  </si>
  <si>
    <t>Subprograma: Evaluación y reorganización institucional para mejorar la gestión de la administración</t>
  </si>
  <si>
    <t>Subprograma: Implementación del Modelo Integrado de Planeación y Gestión –MIPG</t>
  </si>
  <si>
    <t>Programa: Justicia,  Seguridad y Convivencia</t>
  </si>
  <si>
    <t>Subprograma: Seguridad y Convivencia Ciudadana</t>
  </si>
  <si>
    <t>Subprograma: Protección Animal</t>
  </si>
  <si>
    <t>Programa: Participación Comunitaria y Derechos Humanos</t>
  </si>
  <si>
    <t>Subprograma: Organizaciones Comunitarias Fortalecidas</t>
  </si>
  <si>
    <t>Programa: Equipamiento Municipal</t>
  </si>
  <si>
    <t>Subprograma: Construcción, Mantenimiento y Mejoramiento del Equipamiento Municipal</t>
  </si>
  <si>
    <t>Programa: Tecnologías de la Información y las Comunicaciones -Tic</t>
  </si>
  <si>
    <t>Subprograma: Adopción de Lineamientos Tic Para el Despliegue de Infraestructura en el Municipio</t>
  </si>
  <si>
    <t>Programa: Fortalecimiento a las Finanzas Públicas Municipales</t>
  </si>
  <si>
    <t xml:space="preserve">
Subprograma: Acciones que Fortalecen las Finanzas del Municipio
</t>
  </si>
  <si>
    <t>Línea Estratégica 2: Cambio Con Equidad</t>
  </si>
  <si>
    <t>Línea Estratégica 3: Gestión y Participación para el Cambio</t>
  </si>
  <si>
    <t>Línea Estratégica 4: Paz de Ariporo Sostenible e Innovador</t>
  </si>
  <si>
    <t>Sector: Ambiente y Desarrollo Sostenible</t>
  </si>
  <si>
    <t>Programa:  Vamos por el cambio conservando la biodiversidad, el recurso hídrico y sus servicios ecosistémicos</t>
  </si>
  <si>
    <t>Subprograma: Preservación y conservación de la biodiversidad, el recurso hídrico y los ecosistemas estratégicos de Paz de Ariporo</t>
  </si>
  <si>
    <t>Programa:  Gestión de la información y el conocimiento a través de la educación ambiental</t>
  </si>
  <si>
    <t>Subprograma: Educación ambiental y conocimiento de las potencialidades sostenibles de la biodiversidad y los servicios ecosistémicos</t>
  </si>
  <si>
    <t>Programa:  Ordenamiento Ambiental Territorial</t>
  </si>
  <si>
    <t>Subprograma: Preservar el patrimonio ambiental y humano con manejo del riesgo</t>
  </si>
  <si>
    <t>Programa: Gestión del cambio climático para un desarrollo bajo en carbono y resiliente al clima</t>
  </si>
  <si>
    <t>Subprograma: Medidas de adaptación y mitigación adoptadas del PRICCO</t>
  </si>
  <si>
    <t>Sector: Ciencia tecnología e innovación</t>
  </si>
  <si>
    <t>Programa: Consolidación de una institucionalidad habilitante para la Ciencia Tecnología e Innovación (CTI)</t>
  </si>
  <si>
    <t>Subprograma: Políticas públicas municipales en ciencia, tecnología e innovación</t>
  </si>
  <si>
    <t>Programa: Investigación con calidad e impacto</t>
  </si>
  <si>
    <t>Subprograma: Fortalecimiento a la generación de nuevo conocimiento</t>
  </si>
  <si>
    <t>Programa: Desarrollo tecnológico e innovación para el crecimiento empresarial</t>
  </si>
  <si>
    <t>Subprograma: Fortalecimiento al desarrollo tecnológico y la innovación</t>
  </si>
  <si>
    <t>Programa: Generación de una cultura que valora y gestiona el conocimiento y la innovación</t>
  </si>
  <si>
    <t>Subprograma: Fortalecimiento de las capacidades Institucionales en vocación científica</t>
  </si>
  <si>
    <t xml:space="preserve">Sector: Prevención y Atención de Desastres </t>
  </si>
  <si>
    <t>Programa: Prevención y atención de desastres y emergencias para el Cambio</t>
  </si>
  <si>
    <t>Subprograma: Gestión y manejo del riesgo de desastres para la seguridad</t>
  </si>
  <si>
    <t>Sector: Transporte</t>
  </si>
  <si>
    <t>Programa: Infraestructura red vial regional</t>
  </si>
  <si>
    <t>Subprograma: Infraestructura y movilidad para un desarrollo integral</t>
  </si>
  <si>
    <t>Sector: Ordenamiento Territorial</t>
  </si>
  <si>
    <t>Programa: Ordenando lo Nuestro</t>
  </si>
  <si>
    <t xml:space="preserve">Subprograma: Planeación Territorial </t>
  </si>
  <si>
    <t>Subprograma: Infraestructura y Equipamiento Ordenado</t>
  </si>
  <si>
    <t>DISPONIBLE</t>
  </si>
  <si>
    <t>SGP  Educación Gratuidad</t>
  </si>
  <si>
    <t xml:space="preserve">Sistema general de participaciones SGP (continuidad)                                                </t>
  </si>
  <si>
    <t>CONPES</t>
  </si>
  <si>
    <t>Financiación del Déficit</t>
  </si>
  <si>
    <t>PROCULTURA</t>
  </si>
  <si>
    <t>SGP EDUCACIÓN</t>
  </si>
  <si>
    <t>PRODEPORTE</t>
  </si>
  <si>
    <t>Desarrollo de programas y proyectos productivos en el marco del plan agropecuario</t>
  </si>
  <si>
    <t>Construcción,  Mantenimiento y/o Adecuación de infraestructura Educativa</t>
  </si>
  <si>
    <t>Construcción, ampliación, mantenimiento y adecuación de redes eléctricas</t>
  </si>
  <si>
    <t>CONTRIBUCIÓN AL DEPORTE</t>
  </si>
  <si>
    <t>EJEC INGRESOS - JULIO 17 DE 2020</t>
  </si>
  <si>
    <t xml:space="preserve"> VALOR ADICION</t>
  </si>
  <si>
    <t>1</t>
  </si>
  <si>
    <t>11</t>
  </si>
  <si>
    <t>112</t>
  </si>
  <si>
    <t>1121</t>
  </si>
  <si>
    <t>11211</t>
  </si>
  <si>
    <t>11212</t>
  </si>
  <si>
    <t>1121202</t>
  </si>
  <si>
    <t>11213</t>
  </si>
  <si>
    <t>1121301</t>
  </si>
  <si>
    <t>1121302</t>
  </si>
  <si>
    <t>1121303</t>
  </si>
  <si>
    <t>1121304</t>
  </si>
  <si>
    <t>11214</t>
  </si>
  <si>
    <t>115</t>
  </si>
  <si>
    <t>1151</t>
  </si>
  <si>
    <t xml:space="preserve">RECURSOS DEL BALANCE                                                                                </t>
  </si>
  <si>
    <t>11516</t>
  </si>
  <si>
    <t>SUPERÁVIT FISCAL</t>
  </si>
  <si>
    <t>1151601</t>
  </si>
  <si>
    <t>INGRESOS CORRIENTES DE DESTINACION ESPECIFICA - I.C.D.E</t>
  </si>
  <si>
    <t>115160102</t>
  </si>
  <si>
    <t>Estampilla Pro-Cultura</t>
  </si>
  <si>
    <t>115160103</t>
  </si>
  <si>
    <t>115160104</t>
  </si>
  <si>
    <t>115160105</t>
  </si>
  <si>
    <t>DEGÜELLO GANADO MAYOR (EN LOS TÉRMINOS QUE LO DEFINA LA ORDENANZA)</t>
  </si>
  <si>
    <t>115160106</t>
  </si>
  <si>
    <t>ESTRATIFICACION SOCIOECONOMICA DEL MPIO</t>
  </si>
  <si>
    <t>DESAHORRO Y RETIRO FONPET</t>
  </si>
  <si>
    <t>EDUCACION</t>
  </si>
  <si>
    <t>RECURSOS  APORTES Y/O CONVENIOS</t>
  </si>
  <si>
    <t>Medida de compensación ambiental relacionada al Contrato de Obra Pública 2108-2015</t>
  </si>
  <si>
    <t>Resolución No 001633 de 2019. Programa de Alimentación Escolar de las ET- M.E.N</t>
  </si>
  <si>
    <t>Convenio Interadministrativo No 301.17.7-008 de 2013 - CESPA</t>
  </si>
  <si>
    <t>Convenio Interadministrativo No 301.17.7–004 de 2018 - CESPA</t>
  </si>
  <si>
    <t>Convenio Interadministrativo No 301.17.7–001 de 2019 - CESPA</t>
  </si>
  <si>
    <t>1153</t>
  </si>
  <si>
    <t>11532</t>
  </si>
  <si>
    <t xml:space="preserve">SISTEMA GENERAL DE PARTICIPACIONES                                                                  </t>
  </si>
  <si>
    <t>1153201</t>
  </si>
  <si>
    <t>1153202</t>
  </si>
  <si>
    <t>1153206</t>
  </si>
  <si>
    <t>1153207</t>
  </si>
  <si>
    <t>11533</t>
  </si>
  <si>
    <t xml:space="preserve">REGALIAS                                                                                            </t>
  </si>
  <si>
    <t>1153301</t>
  </si>
  <si>
    <t xml:space="preserve">Regalías Petroleras                                                                                 </t>
  </si>
  <si>
    <t>11534</t>
  </si>
  <si>
    <t>RENDIMIENTOS FINANCIEROS   ICDE</t>
  </si>
  <si>
    <t>1153403</t>
  </si>
  <si>
    <t>Estampilla Pro Cultura</t>
  </si>
  <si>
    <t>11535</t>
  </si>
  <si>
    <t>1153501</t>
  </si>
  <si>
    <t>12</t>
  </si>
  <si>
    <t xml:space="preserve">FONDOS ESPECIALES                                                                                   </t>
  </si>
  <si>
    <t>121</t>
  </si>
  <si>
    <t>1211</t>
  </si>
  <si>
    <t xml:space="preserve">SUBCUENTA REGIMEN SUBSIDIADO                                                                        </t>
  </si>
  <si>
    <t>121101</t>
  </si>
  <si>
    <t>121103</t>
  </si>
  <si>
    <t>121104</t>
  </si>
  <si>
    <t>Administradora de los recursos del sistema general de seguridad social en salud ADRES</t>
  </si>
  <si>
    <t>121105</t>
  </si>
  <si>
    <t>Coljuegos Juegos suerte y azar</t>
  </si>
  <si>
    <t>121106</t>
  </si>
  <si>
    <t xml:space="preserve">Cofinanciaciones a nivel Departamental                                                              </t>
  </si>
  <si>
    <t>1212</t>
  </si>
  <si>
    <t xml:space="preserve">SUBCUENTA SALUD PUBLICA                                                                             </t>
  </si>
  <si>
    <t>121201</t>
  </si>
  <si>
    <t xml:space="preserve">SGP   Salud Pública                                                                                 </t>
  </si>
  <si>
    <t>122</t>
  </si>
  <si>
    <t>1221</t>
  </si>
  <si>
    <t>122101</t>
  </si>
  <si>
    <t>12210101</t>
  </si>
  <si>
    <t>REGIMEN SUBSIDIADO</t>
  </si>
  <si>
    <t>1221010101</t>
  </si>
  <si>
    <t>Excedentes Cuenta maestra régimen subsidiado</t>
  </si>
  <si>
    <t>1221010102</t>
  </si>
  <si>
    <t>1222</t>
  </si>
  <si>
    <t>12221</t>
  </si>
  <si>
    <t>1222101</t>
  </si>
  <si>
    <t xml:space="preserve">Salud Pública                                                                                       </t>
  </si>
  <si>
    <t>1222102</t>
  </si>
  <si>
    <t xml:space="preserve">Régimen Subsidiado                                                                                  </t>
  </si>
  <si>
    <t>Adecuación, Mantenimiento y Dotación Casa de la Cultura</t>
  </si>
  <si>
    <t>Construcción Busto Juan Nepomuceno Moreno</t>
  </si>
  <si>
    <t>Fortalecimiento de la Gestión en Salud pública para lograr la intersectorialidad y transectorialidad del Plan Territorial de Salud</t>
  </si>
  <si>
    <t>EDUCA GRATU</t>
  </si>
  <si>
    <t>REGIMEN</t>
  </si>
  <si>
    <t>SUPERAVIT</t>
  </si>
  <si>
    <t>ALIMENTA</t>
  </si>
  <si>
    <t>SGP PRIMERA</t>
  </si>
  <si>
    <t>DESAHORRO</t>
  </si>
  <si>
    <t>RENDIMIENTOS</t>
  </si>
  <si>
    <t>SUPER FLS EXCED</t>
  </si>
  <si>
    <t xml:space="preserve">PRO ADULTO </t>
  </si>
  <si>
    <t>Adecuación, Mantenimiento y Dotación de la Biblioteca (Ley 1379 de 2010)</t>
  </si>
  <si>
    <t xml:space="preserve">Fortalecimiento de los PEI de las Instituciones educativas </t>
  </si>
  <si>
    <t>Dotación de material pedagógico y audiovisuales y TIC´s</t>
  </si>
  <si>
    <t>Reestructuración Administrativa</t>
  </si>
  <si>
    <t>Atención y Apoyo a la población Reinsertada y Reincorporada</t>
  </si>
  <si>
    <t>Apoyo integral a Población Diversa</t>
  </si>
  <si>
    <t>Fortalecimiento y Desarrollo Empresarial</t>
  </si>
  <si>
    <t>Fortalecimiento del consejo Territorial de Planeación</t>
  </si>
  <si>
    <t xml:space="preserve">Recuperación del espacio público </t>
  </si>
  <si>
    <t xml:space="preserve">Plan Estratégico Municipal de Ciencia, Tecnología e Innovación – PEMCTI </t>
  </si>
  <si>
    <t>Prevención de la violencia de género</t>
  </si>
  <si>
    <t>SUPERAVIT SALUD P</t>
  </si>
  <si>
    <t>Optimización Planta de Beneficio Animal</t>
  </si>
  <si>
    <t>Optimización Morgue Municipal</t>
  </si>
  <si>
    <t>Fortalecimiento Empresarial</t>
  </si>
  <si>
    <t>SGP LD</t>
  </si>
  <si>
    <t xml:space="preserve">Formulación y adopción del plan de desarrollo cultural y patrimonial </t>
  </si>
  <si>
    <t>Socialización y capacitación de la Estructura Ecológica</t>
  </si>
  <si>
    <t>Implementación de unidades productivas para el autoconsumo</t>
  </si>
  <si>
    <t>SUPER COLJUEGOS A</t>
  </si>
  <si>
    <t>Subprograma: Cobertura y Calidad de Agua Potable en el área urbana, área rural dispersa y centros poblados</t>
  </si>
  <si>
    <t>Subprograma: Cobertura del sistema de tratamiento de aguas residuales en el área urbana, centros poblados y rural dispersa</t>
  </si>
  <si>
    <t>Subprograma: Vamos por el cambio fortaleciendo la recolección y disposición adecuada de los residuos sólidos en el municipio de Paz de Ariporo</t>
  </si>
  <si>
    <t>Subsidios de Acueducto</t>
  </si>
  <si>
    <t>Subsidios de Alcantarillado</t>
  </si>
  <si>
    <t>Subsidios de Acueducto Aseo</t>
  </si>
  <si>
    <t>Fortalecimiento Institucional (Reestructuración)</t>
  </si>
  <si>
    <t>Pago Servicios Ambientales</t>
  </si>
  <si>
    <t>Educación Ambiental</t>
  </si>
  <si>
    <t>Pago Défict</t>
  </si>
  <si>
    <t xml:space="preserve">Promoción a la lectura </t>
  </si>
  <si>
    <t>RÉGIMEN SUB</t>
  </si>
  <si>
    <t xml:space="preserve">Gastos De Funcionamiento - Subcuenta Otros Gastos En Salud </t>
  </si>
  <si>
    <t xml:space="preserve">Adquisición y/o Construcción De Vivienda </t>
  </si>
  <si>
    <t>ADRES</t>
  </si>
  <si>
    <t>COFI DTAL</t>
  </si>
  <si>
    <t>DESAHORRO F</t>
  </si>
  <si>
    <t>ADICIÓN</t>
  </si>
  <si>
    <t>SOBRETASA BOMBERIL</t>
  </si>
  <si>
    <t>PROADULTO MAYOR</t>
  </si>
  <si>
    <t>CONTRIBUCIÓN COP</t>
  </si>
  <si>
    <t>ALUMBRADO P</t>
  </si>
  <si>
    <t>SGP ALIMENTACIÓN</t>
  </si>
  <si>
    <t>DESAHORRO FONPET</t>
  </si>
  <si>
    <t>SGP RS</t>
  </si>
  <si>
    <t>COLJUEGOS</t>
  </si>
  <si>
    <t>ICDE</t>
  </si>
  <si>
    <t>SGP</t>
  </si>
  <si>
    <t>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</si>
</sst>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2" formatCode="_(&quot;$&quot;* #,##0_);_(&quot;$&quot;* \(#,##0\);_(&quot;$&quot;* &quot;-&quot;_);_(@_)"/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\ * #,##0.00\ ;\ * \(#,##0.00\);\ * \-#\ ;\ @\ "/>
    <numFmt numFmtId="167" formatCode="_-* #,##0.00\ _€_-;\-* #,##0.00\ _€_-;_-* &quot;-&quot;??\ _€_-;_-@_-"/>
    <numFmt numFmtId="168" formatCode="0_);\(0\)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2"/>
      <color rgb="FF1C2F33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name val="Arial"/>
      <family val="2"/>
      <charset val="1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color rgb="FF00B0F0"/>
      <name val="Calibri"/>
      <family val="2"/>
      <scheme val="minor"/>
    </font>
    <font>
      <sz val="10"/>
      <color theme="1"/>
      <name val="Century Gothic"/>
      <family val="2"/>
    </font>
    <font>
      <b/>
      <sz val="10"/>
      <color theme="1"/>
      <name val="Century Gothic"/>
      <family val="2"/>
    </font>
    <font>
      <sz val="10"/>
      <color rgb="FF000000"/>
      <name val="Century Gothic"/>
      <family val="2"/>
    </font>
    <font>
      <sz val="11"/>
      <color rgb="FFFF0000"/>
      <name val="Calibri"/>
      <family val="2"/>
      <scheme val="minor"/>
    </font>
    <font>
      <sz val="10"/>
      <color rgb="FFFF0000"/>
      <name val="Century Gothic"/>
      <family val="2"/>
    </font>
    <font>
      <sz val="10"/>
      <color rgb="FF0070C0"/>
      <name val="Century Gothic"/>
      <family val="2"/>
    </font>
    <font>
      <sz val="11"/>
      <color rgb="FF00B050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2"/>
      <color rgb="FFFF0000"/>
      <name val="Century Gothic"/>
      <family val="2"/>
    </font>
    <font>
      <b/>
      <sz val="10"/>
      <name val="Century Gothic"/>
      <family val="2"/>
    </font>
    <font>
      <sz val="10"/>
      <name val="Century Gothic"/>
      <family val="2"/>
    </font>
    <font>
      <sz val="10"/>
      <color indexed="8"/>
      <name val="Arial"/>
      <family val="2"/>
    </font>
    <font>
      <b/>
      <sz val="11"/>
      <color rgb="FFFF0000"/>
      <name val="Calibri"/>
      <family val="2"/>
      <scheme val="minor"/>
    </font>
    <font>
      <b/>
      <sz val="10"/>
      <color rgb="FFFF0000"/>
      <name val="Century Gothic"/>
      <family val="2"/>
    </font>
    <font>
      <b/>
      <sz val="12"/>
      <color rgb="FFE64545"/>
      <name val="Arial"/>
      <family val="2"/>
    </font>
    <font>
      <sz val="11"/>
      <color theme="1"/>
      <name val="Bookman Old Style"/>
      <family val="1"/>
    </font>
    <font>
      <sz val="11"/>
      <color rgb="FF000000"/>
      <name val="Bookman Old Style"/>
      <family val="1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7BCBE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7030A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7">
    <xf numFmtId="0" fontId="0" fillId="0" borderId="0"/>
    <xf numFmtId="164" fontId="2" fillId="0" borderId="0" applyFont="0" applyFill="0" applyBorder="0" applyAlignment="0" applyProtection="0"/>
    <xf numFmtId="0" fontId="5" fillId="7" borderId="3">
      <alignment horizontal="left" vertical="center" wrapText="1"/>
    </xf>
    <xf numFmtId="0" fontId="6" fillId="0" borderId="0"/>
    <xf numFmtId="42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7" fillId="0" borderId="0"/>
    <xf numFmtId="0" fontId="8" fillId="0" borderId="0"/>
    <xf numFmtId="166" fontId="8" fillId="0" borderId="0" applyBorder="0" applyProtection="0"/>
    <xf numFmtId="9" fontId="8" fillId="0" borderId="0" applyBorder="0" applyProtection="0"/>
    <xf numFmtId="0" fontId="9" fillId="0" borderId="0"/>
    <xf numFmtId="0" fontId="6" fillId="0" borderId="0"/>
    <xf numFmtId="167" fontId="6" fillId="0" borderId="0" applyFont="0" applyFill="0" applyBorder="0" applyAlignment="0" applyProtection="0"/>
    <xf numFmtId="0" fontId="27" fillId="0" borderId="0"/>
    <xf numFmtId="43" fontId="27" fillId="0" borderId="0" applyFont="0" applyFill="0" applyBorder="0" applyAlignment="0" applyProtection="0"/>
    <xf numFmtId="0" fontId="2" fillId="0" borderId="0"/>
    <xf numFmtId="43" fontId="27" fillId="0" borderId="0" applyFont="0" applyFill="0" applyBorder="0" applyAlignment="0" applyProtection="0"/>
  </cellStyleXfs>
  <cellXfs count="154">
    <xf numFmtId="0" fontId="0" fillId="0" borderId="0" xfId="0"/>
    <xf numFmtId="165" fontId="0" fillId="0" borderId="1" xfId="0" applyNumberFormat="1" applyBorder="1"/>
    <xf numFmtId="165" fontId="0" fillId="5" borderId="1" xfId="0" applyNumberFormat="1" applyFill="1" applyBorder="1"/>
    <xf numFmtId="165" fontId="3" fillId="0" borderId="2" xfId="0" applyNumberFormat="1" applyFont="1" applyBorder="1" applyAlignment="1">
      <alignment vertical="center" wrapText="1"/>
    </xf>
    <xf numFmtId="0" fontId="4" fillId="0" borderId="0" xfId="0" applyFont="1"/>
    <xf numFmtId="165" fontId="4" fillId="0" borderId="0" xfId="0" applyNumberFormat="1" applyFont="1"/>
    <xf numFmtId="165" fontId="4" fillId="4" borderId="0" xfId="0" applyNumberFormat="1" applyFont="1" applyFill="1"/>
    <xf numFmtId="165" fontId="4" fillId="5" borderId="0" xfId="0" applyNumberFormat="1" applyFont="1" applyFill="1"/>
    <xf numFmtId="165" fontId="3" fillId="0" borderId="1" xfId="0" applyNumberFormat="1" applyFont="1" applyBorder="1"/>
    <xf numFmtId="165" fontId="3" fillId="4" borderId="1" xfId="0" applyNumberFormat="1" applyFont="1" applyFill="1" applyBorder="1"/>
    <xf numFmtId="165" fontId="3" fillId="5" borderId="1" xfId="0" applyNumberFormat="1" applyFont="1" applyFill="1" applyBorder="1"/>
    <xf numFmtId="165" fontId="4" fillId="0" borderId="1" xfId="0" applyNumberFormat="1" applyFont="1" applyBorder="1"/>
    <xf numFmtId="165" fontId="4" fillId="4" borderId="1" xfId="0" applyNumberFormat="1" applyFont="1" applyFill="1" applyBorder="1"/>
    <xf numFmtId="165" fontId="4" fillId="5" borderId="1" xfId="0" applyNumberFormat="1" applyFont="1" applyFill="1" applyBorder="1"/>
    <xf numFmtId="165" fontId="4" fillId="8" borderId="1" xfId="0" applyNumberFormat="1" applyFont="1" applyFill="1" applyBorder="1"/>
    <xf numFmtId="0" fontId="4" fillId="8" borderId="0" xfId="0" applyFont="1" applyFill="1"/>
    <xf numFmtId="164" fontId="0" fillId="0" borderId="0" xfId="1" applyFont="1"/>
    <xf numFmtId="164" fontId="1" fillId="0" borderId="0" xfId="1" applyFont="1"/>
    <xf numFmtId="165" fontId="13" fillId="0" borderId="0" xfId="0" applyNumberFormat="1" applyFont="1"/>
    <xf numFmtId="164" fontId="16" fillId="0" borderId="0" xfId="1" applyFont="1"/>
    <xf numFmtId="164" fontId="22" fillId="0" borderId="0" xfId="1" applyFont="1"/>
    <xf numFmtId="164" fontId="1" fillId="0" borderId="0" xfId="1" applyFont="1" applyFill="1"/>
    <xf numFmtId="0" fontId="21" fillId="6" borderId="1" xfId="0" applyFont="1" applyFill="1" applyBorder="1" applyAlignment="1">
      <alignment horizontal="justify" wrapText="1"/>
    </xf>
    <xf numFmtId="164" fontId="1" fillId="0" borderId="1" xfId="1" applyFont="1" applyFill="1" applyBorder="1"/>
    <xf numFmtId="164" fontId="1" fillId="14" borderId="1" xfId="1" applyFont="1" applyFill="1" applyBorder="1"/>
    <xf numFmtId="164" fontId="1" fillId="15" borderId="1" xfId="1" applyFont="1" applyFill="1" applyBorder="1"/>
    <xf numFmtId="164" fontId="19" fillId="0" borderId="0" xfId="1" applyFont="1"/>
    <xf numFmtId="165" fontId="14" fillId="12" borderId="1" xfId="0" applyNumberFormat="1" applyFont="1" applyFill="1" applyBorder="1" applyAlignment="1">
      <alignment horizontal="center" vertical="center" wrapText="1"/>
    </xf>
    <xf numFmtId="165" fontId="25" fillId="0" borderId="1" xfId="0" applyNumberFormat="1" applyFont="1" applyFill="1" applyBorder="1"/>
    <xf numFmtId="165" fontId="25" fillId="0" borderId="1" xfId="0" applyNumberFormat="1" applyFont="1" applyFill="1" applyBorder="1" applyAlignment="1">
      <alignment wrapText="1"/>
    </xf>
    <xf numFmtId="164" fontId="25" fillId="0" borderId="1" xfId="1" applyFont="1" applyFill="1" applyBorder="1"/>
    <xf numFmtId="165" fontId="14" fillId="0" borderId="0" xfId="0" applyNumberFormat="1" applyFont="1"/>
    <xf numFmtId="165" fontId="25" fillId="10" borderId="1" xfId="0" applyNumberFormat="1" applyFont="1" applyFill="1" applyBorder="1"/>
    <xf numFmtId="165" fontId="25" fillId="10" borderId="1" xfId="0" applyNumberFormat="1" applyFont="1" applyFill="1" applyBorder="1" applyAlignment="1">
      <alignment wrapText="1"/>
    </xf>
    <xf numFmtId="164" fontId="25" fillId="10" borderId="1" xfId="1" applyFont="1" applyFill="1" applyBorder="1"/>
    <xf numFmtId="165" fontId="26" fillId="0" borderId="1" xfId="0" applyNumberFormat="1" applyFont="1" applyFill="1" applyBorder="1"/>
    <xf numFmtId="165" fontId="26" fillId="0" borderId="1" xfId="0" applyNumberFormat="1" applyFont="1" applyFill="1" applyBorder="1" applyAlignment="1">
      <alignment wrapText="1"/>
    </xf>
    <xf numFmtId="164" fontId="26" fillId="0" borderId="1" xfId="1" applyFont="1" applyFill="1" applyBorder="1"/>
    <xf numFmtId="0" fontId="26" fillId="0" borderId="1" xfId="13" applyFont="1" applyFill="1" applyBorder="1" applyAlignment="1">
      <alignment horizontal="left" wrapText="1"/>
    </xf>
    <xf numFmtId="43" fontId="26" fillId="0" borderId="1" xfId="14" applyNumberFormat="1" applyFont="1" applyFill="1" applyBorder="1" applyAlignment="1">
      <alignment horizontal="right"/>
    </xf>
    <xf numFmtId="168" fontId="25" fillId="0" borderId="1" xfId="0" applyNumberFormat="1" applyFont="1" applyFill="1" applyBorder="1" applyAlignment="1">
      <alignment horizontal="left"/>
    </xf>
    <xf numFmtId="168" fontId="26" fillId="0" borderId="1" xfId="0" applyNumberFormat="1" applyFont="1" applyFill="1" applyBorder="1" applyAlignment="1">
      <alignment horizontal="left"/>
    </xf>
    <xf numFmtId="43" fontId="26" fillId="0" borderId="1" xfId="15" applyNumberFormat="1" applyFont="1" applyFill="1" applyBorder="1" applyAlignment="1" applyProtection="1">
      <alignment horizontal="right" vertical="center" wrapText="1"/>
    </xf>
    <xf numFmtId="164" fontId="26" fillId="0" borderId="1" xfId="1" applyFont="1" applyFill="1" applyBorder="1" applyAlignment="1" applyProtection="1">
      <alignment horizontal="right" vertical="center" wrapText="1"/>
    </xf>
    <xf numFmtId="43" fontId="26" fillId="0" borderId="1" xfId="15" applyNumberFormat="1" applyFont="1" applyFill="1" applyBorder="1" applyAlignment="1" applyProtection="1">
      <alignment vertical="center" wrapText="1"/>
    </xf>
    <xf numFmtId="43" fontId="26" fillId="0" borderId="1" xfId="13" applyNumberFormat="1" applyFont="1" applyFill="1" applyBorder="1" applyAlignment="1" applyProtection="1">
      <alignment vertical="center" wrapText="1"/>
    </xf>
    <xf numFmtId="43" fontId="25" fillId="0" borderId="1" xfId="14" applyNumberFormat="1" applyFont="1" applyFill="1" applyBorder="1" applyAlignment="1">
      <alignment horizontal="right" vertical="center" wrapText="1"/>
    </xf>
    <xf numFmtId="168" fontId="26" fillId="0" borderId="0" xfId="0" applyNumberFormat="1" applyFont="1" applyFill="1" applyAlignment="1">
      <alignment horizontal="left"/>
    </xf>
    <xf numFmtId="165" fontId="26" fillId="0" borderId="0" xfId="0" applyNumberFormat="1" applyFont="1" applyFill="1" applyAlignment="1">
      <alignment wrapText="1"/>
    </xf>
    <xf numFmtId="164" fontId="26" fillId="0" borderId="0" xfId="1" applyFont="1" applyFill="1"/>
    <xf numFmtId="165" fontId="13" fillId="0" borderId="0" xfId="0" applyNumberFormat="1" applyFont="1" applyAlignment="1">
      <alignment wrapText="1"/>
    </xf>
    <xf numFmtId="165" fontId="13" fillId="0" borderId="0" xfId="0" applyNumberFormat="1" applyFont="1" applyFill="1"/>
    <xf numFmtId="164" fontId="16" fillId="14" borderId="1" xfId="1" applyFont="1" applyFill="1" applyBorder="1"/>
    <xf numFmtId="164" fontId="20" fillId="0" borderId="0" xfId="1" applyFont="1"/>
    <xf numFmtId="164" fontId="1" fillId="0" borderId="0" xfId="1" applyFont="1" applyAlignment="1">
      <alignment horizontal="justify"/>
    </xf>
    <xf numFmtId="164" fontId="0" fillId="0" borderId="0" xfId="1" applyFont="1" applyAlignment="1">
      <alignment horizontal="justify"/>
    </xf>
    <xf numFmtId="164" fontId="20" fillId="13" borderId="1" xfId="1" applyFont="1" applyFill="1" applyBorder="1" applyAlignment="1">
      <alignment horizontal="justify" wrapText="1"/>
    </xf>
    <xf numFmtId="164" fontId="20" fillId="3" borderId="1" xfId="1" applyFont="1" applyFill="1" applyBorder="1" applyAlignment="1">
      <alignment horizontal="justify" wrapText="1"/>
    </xf>
    <xf numFmtId="164" fontId="20" fillId="9" borderId="1" xfId="1" applyFont="1" applyFill="1" applyBorder="1" applyAlignment="1">
      <alignment horizontal="justify" wrapText="1"/>
    </xf>
    <xf numFmtId="164" fontId="23" fillId="6" borderId="1" xfId="1" applyFont="1" applyFill="1" applyBorder="1" applyAlignment="1">
      <alignment horizontal="justify" wrapText="1"/>
    </xf>
    <xf numFmtId="164" fontId="21" fillId="6" borderId="1" xfId="1" applyFont="1" applyFill="1" applyBorder="1" applyAlignment="1">
      <alignment horizontal="justify" wrapText="1"/>
    </xf>
    <xf numFmtId="164" fontId="23" fillId="9" borderId="1" xfId="1" applyFont="1" applyFill="1" applyBorder="1" applyAlignment="1">
      <alignment horizontal="justify" wrapText="1"/>
    </xf>
    <xf numFmtId="164" fontId="23" fillId="0" borderId="1" xfId="1" applyFont="1" applyFill="1" applyBorder="1" applyAlignment="1">
      <alignment horizontal="justify" wrapText="1"/>
    </xf>
    <xf numFmtId="164" fontId="20" fillId="2" borderId="1" xfId="1" applyFont="1" applyFill="1" applyBorder="1" applyAlignment="1">
      <alignment horizontal="justify" wrapText="1"/>
    </xf>
    <xf numFmtId="164" fontId="1" fillId="3" borderId="1" xfId="1" applyFont="1" applyFill="1" applyBorder="1" applyAlignment="1">
      <alignment horizontal="justify" wrapText="1"/>
    </xf>
    <xf numFmtId="164" fontId="15" fillId="0" borderId="0" xfId="1" applyFont="1" applyFill="1" applyBorder="1" applyAlignment="1" applyProtection="1">
      <alignment horizontal="right" vertical="center" wrapText="1"/>
    </xf>
    <xf numFmtId="164" fontId="16" fillId="0" borderId="0" xfId="1" applyFont="1" applyFill="1"/>
    <xf numFmtId="164" fontId="1" fillId="0" borderId="1" xfId="1" applyFont="1" applyBorder="1" applyAlignment="1">
      <alignment horizontal="justify"/>
    </xf>
    <xf numFmtId="164" fontId="0" fillId="0" borderId="1" xfId="1" applyFont="1" applyBorder="1" applyAlignment="1">
      <alignment horizontal="justify"/>
    </xf>
    <xf numFmtId="164" fontId="2" fillId="16" borderId="1" xfId="1" applyFont="1" applyFill="1" applyBorder="1"/>
    <xf numFmtId="164" fontId="1" fillId="16" borderId="1" xfId="1" applyFont="1" applyFill="1" applyBorder="1"/>
    <xf numFmtId="164" fontId="16" fillId="16" borderId="1" xfId="1" applyFont="1" applyFill="1" applyBorder="1"/>
    <xf numFmtId="164" fontId="20" fillId="16" borderId="1" xfId="1" applyFont="1" applyFill="1" applyBorder="1"/>
    <xf numFmtId="164" fontId="2" fillId="17" borderId="1" xfId="1" applyFont="1" applyFill="1" applyBorder="1"/>
    <xf numFmtId="164" fontId="12" fillId="17" borderId="1" xfId="1" applyFont="1" applyFill="1" applyBorder="1"/>
    <xf numFmtId="164" fontId="1" fillId="17" borderId="1" xfId="1" applyFont="1" applyFill="1" applyBorder="1"/>
    <xf numFmtId="164" fontId="16" fillId="17" borderId="1" xfId="1" applyFont="1" applyFill="1" applyBorder="1"/>
    <xf numFmtId="164" fontId="20" fillId="17" borderId="1" xfId="1" applyFont="1" applyFill="1" applyBorder="1"/>
    <xf numFmtId="164" fontId="2" fillId="14" borderId="1" xfId="1" applyFont="1" applyFill="1" applyBorder="1"/>
    <xf numFmtId="164" fontId="22" fillId="14" borderId="1" xfId="1" applyFont="1" applyFill="1" applyBorder="1"/>
    <xf numFmtId="164" fontId="20" fillId="14" borderId="1" xfId="1" applyFont="1" applyFill="1" applyBorder="1"/>
    <xf numFmtId="164" fontId="2" fillId="18" borderId="1" xfId="1" applyFont="1" applyFill="1" applyBorder="1"/>
    <xf numFmtId="164" fontId="22" fillId="18" borderId="1" xfId="1" applyFont="1" applyFill="1" applyBorder="1"/>
    <xf numFmtId="164" fontId="1" fillId="18" borderId="1" xfId="1" applyFont="1" applyFill="1" applyBorder="1"/>
    <xf numFmtId="164" fontId="16" fillId="18" borderId="1" xfId="1" applyFont="1" applyFill="1" applyBorder="1"/>
    <xf numFmtId="164" fontId="20" fillId="18" borderId="1" xfId="1" applyFont="1" applyFill="1" applyBorder="1"/>
    <xf numFmtId="164" fontId="2" fillId="19" borderId="1" xfId="1" applyFont="1" applyFill="1" applyBorder="1"/>
    <xf numFmtId="164" fontId="12" fillId="19" borderId="1" xfId="1" applyFont="1" applyFill="1" applyBorder="1"/>
    <xf numFmtId="164" fontId="1" fillId="19" borderId="1" xfId="1" applyFont="1" applyFill="1" applyBorder="1"/>
    <xf numFmtId="164" fontId="16" fillId="19" borderId="1" xfId="1" applyFont="1" applyFill="1" applyBorder="1"/>
    <xf numFmtId="164" fontId="20" fillId="19" borderId="1" xfId="1" applyFont="1" applyFill="1" applyBorder="1"/>
    <xf numFmtId="164" fontId="2" fillId="20" borderId="1" xfId="1" applyFont="1" applyFill="1" applyBorder="1"/>
    <xf numFmtId="164" fontId="1" fillId="20" borderId="1" xfId="1" applyFont="1" applyFill="1" applyBorder="1"/>
    <xf numFmtId="164" fontId="16" fillId="20" borderId="1" xfId="1" applyFont="1" applyFill="1" applyBorder="1"/>
    <xf numFmtId="164" fontId="20" fillId="20" borderId="1" xfId="1" applyFont="1" applyFill="1" applyBorder="1"/>
    <xf numFmtId="164" fontId="1" fillId="2" borderId="1" xfId="1" applyFont="1" applyFill="1" applyBorder="1"/>
    <xf numFmtId="164" fontId="2" fillId="2" borderId="1" xfId="1" applyFont="1" applyFill="1" applyBorder="1"/>
    <xf numFmtId="164" fontId="28" fillId="2" borderId="1" xfId="1" applyFont="1" applyFill="1" applyBorder="1"/>
    <xf numFmtId="164" fontId="16" fillId="2" borderId="1" xfId="1" applyFont="1" applyFill="1" applyBorder="1"/>
    <xf numFmtId="164" fontId="20" fillId="2" borderId="1" xfId="1" applyFont="1" applyFill="1" applyBorder="1"/>
    <xf numFmtId="165" fontId="25" fillId="21" borderId="1" xfId="0" applyNumberFormat="1" applyFont="1" applyFill="1" applyBorder="1"/>
    <xf numFmtId="165" fontId="25" fillId="21" borderId="1" xfId="0" applyNumberFormat="1" applyFont="1" applyFill="1" applyBorder="1" applyAlignment="1">
      <alignment wrapText="1"/>
    </xf>
    <xf numFmtId="164" fontId="25" fillId="21" borderId="1" xfId="1" applyFont="1" applyFill="1" applyBorder="1"/>
    <xf numFmtId="168" fontId="25" fillId="21" borderId="1" xfId="0" applyNumberFormat="1" applyFont="1" applyFill="1" applyBorder="1" applyAlignment="1">
      <alignment horizontal="left"/>
    </xf>
    <xf numFmtId="164" fontId="26" fillId="0" borderId="0" xfId="1" applyFont="1"/>
    <xf numFmtId="164" fontId="25" fillId="12" borderId="1" xfId="1" applyFont="1" applyFill="1" applyBorder="1" applyAlignment="1">
      <alignment horizontal="center" vertical="center" wrapText="1"/>
    </xf>
    <xf numFmtId="165" fontId="17" fillId="0" borderId="0" xfId="0" applyNumberFormat="1" applyFont="1"/>
    <xf numFmtId="164" fontId="17" fillId="0" borderId="1" xfId="1" applyFont="1" applyFill="1" applyBorder="1" applyAlignment="1">
      <alignment horizontal="right"/>
    </xf>
    <xf numFmtId="164" fontId="17" fillId="0" borderId="1" xfId="1" applyFont="1" applyFill="1" applyBorder="1"/>
    <xf numFmtId="43" fontId="17" fillId="0" borderId="1" xfId="14" applyNumberFormat="1" applyFont="1" applyFill="1" applyBorder="1" applyAlignment="1">
      <alignment horizontal="right"/>
    </xf>
    <xf numFmtId="43" fontId="17" fillId="2" borderId="1" xfId="15" applyNumberFormat="1" applyFont="1" applyFill="1" applyBorder="1" applyAlignment="1" applyProtection="1">
      <alignment horizontal="right" vertical="center" wrapText="1"/>
    </xf>
    <xf numFmtId="43" fontId="17" fillId="2" borderId="1" xfId="14" applyNumberFormat="1" applyFont="1" applyFill="1" applyBorder="1" applyAlignment="1">
      <alignment horizontal="right" vertical="center" wrapText="1"/>
    </xf>
    <xf numFmtId="164" fontId="29" fillId="0" borderId="1" xfId="1" applyFont="1" applyFill="1" applyBorder="1"/>
    <xf numFmtId="43" fontId="17" fillId="0" borderId="1" xfId="14" applyNumberFormat="1" applyFont="1" applyFill="1" applyBorder="1" applyAlignment="1">
      <alignment horizontal="right" vertical="center" wrapText="1"/>
    </xf>
    <xf numFmtId="164" fontId="18" fillId="2" borderId="1" xfId="1" applyFont="1" applyFill="1" applyBorder="1"/>
    <xf numFmtId="43" fontId="18" fillId="0" borderId="1" xfId="16" applyFont="1" applyFill="1" applyBorder="1"/>
    <xf numFmtId="43" fontId="18" fillId="2" borderId="1" xfId="16" applyFont="1" applyFill="1" applyBorder="1"/>
    <xf numFmtId="165" fontId="18" fillId="0" borderId="1" xfId="13" applyNumberFormat="1" applyFont="1" applyFill="1" applyBorder="1"/>
    <xf numFmtId="43" fontId="18" fillId="0" borderId="1" xfId="16" applyNumberFormat="1" applyFont="1" applyFill="1" applyBorder="1"/>
    <xf numFmtId="165" fontId="18" fillId="2" borderId="1" xfId="13" applyNumberFormat="1" applyFont="1" applyFill="1" applyBorder="1"/>
    <xf numFmtId="165" fontId="14" fillId="0" borderId="0" xfId="0" applyNumberFormat="1" applyFont="1" applyFill="1"/>
    <xf numFmtId="0" fontId="30" fillId="0" borderId="0" xfId="0" applyFont="1"/>
    <xf numFmtId="164" fontId="20" fillId="0" borderId="1" xfId="1" applyFont="1" applyFill="1" applyBorder="1" applyAlignment="1">
      <alignment horizontal="justify" wrapText="1"/>
    </xf>
    <xf numFmtId="164" fontId="1" fillId="3" borderId="1" xfId="1" applyFont="1" applyFill="1" applyBorder="1"/>
    <xf numFmtId="164" fontId="21" fillId="16" borderId="1" xfId="1" applyFont="1" applyFill="1" applyBorder="1"/>
    <xf numFmtId="164" fontId="21" fillId="17" borderId="1" xfId="1" applyFont="1" applyFill="1" applyBorder="1"/>
    <xf numFmtId="164" fontId="21" fillId="19" borderId="1" xfId="1" applyFont="1" applyFill="1" applyBorder="1"/>
    <xf numFmtId="164" fontId="21" fillId="14" borderId="1" xfId="1" applyFont="1" applyFill="1" applyBorder="1"/>
    <xf numFmtId="164" fontId="21" fillId="2" borderId="1" xfId="1" applyFont="1" applyFill="1" applyBorder="1"/>
    <xf numFmtId="164" fontId="21" fillId="0" borderId="0" xfId="1" applyFont="1"/>
    <xf numFmtId="164" fontId="1" fillId="0" borderId="1" xfId="1" applyFont="1" applyFill="1" applyBorder="1" applyAlignment="1">
      <alignment horizontal="justify"/>
    </xf>
    <xf numFmtId="164" fontId="12" fillId="0" borderId="1" xfId="1" applyFont="1" applyFill="1" applyBorder="1"/>
    <xf numFmtId="164" fontId="22" fillId="0" borderId="1" xfId="1" applyFont="1" applyFill="1" applyBorder="1"/>
    <xf numFmtId="164" fontId="1" fillId="10" borderId="1" xfId="1" applyFont="1" applyFill="1" applyBorder="1"/>
    <xf numFmtId="164" fontId="1" fillId="22" borderId="1" xfId="1" applyFont="1" applyFill="1" applyBorder="1"/>
    <xf numFmtId="164" fontId="1" fillId="11" borderId="1" xfId="1" applyFont="1" applyFill="1" applyBorder="1"/>
    <xf numFmtId="4" fontId="15" fillId="0" borderId="0" xfId="0" applyNumberFormat="1" applyFont="1"/>
    <xf numFmtId="164" fontId="31" fillId="0" borderId="0" xfId="1" applyFont="1"/>
    <xf numFmtId="164" fontId="32" fillId="0" borderId="0" xfId="1" applyFont="1"/>
    <xf numFmtId="164" fontId="1" fillId="24" borderId="1" xfId="1" applyFont="1" applyFill="1" applyBorder="1"/>
    <xf numFmtId="164" fontId="2" fillId="23" borderId="1" xfId="1" applyFont="1" applyFill="1" applyBorder="1"/>
    <xf numFmtId="164" fontId="22" fillId="23" borderId="1" xfId="1" applyFont="1" applyFill="1" applyBorder="1"/>
    <xf numFmtId="164" fontId="1" fillId="23" borderId="1" xfId="1" applyFont="1" applyFill="1" applyBorder="1"/>
    <xf numFmtId="164" fontId="16" fillId="23" borderId="1" xfId="1" applyFont="1" applyFill="1" applyBorder="1"/>
    <xf numFmtId="164" fontId="20" fillId="23" borderId="1" xfId="1" applyFont="1" applyFill="1" applyBorder="1"/>
    <xf numFmtId="164" fontId="21" fillId="23" borderId="1" xfId="1" applyFont="1" applyFill="1" applyBorder="1"/>
    <xf numFmtId="164" fontId="21" fillId="20" borderId="1" xfId="1" applyFont="1" applyFill="1" applyBorder="1"/>
    <xf numFmtId="4" fontId="14" fillId="0" borderId="0" xfId="0" applyNumberFormat="1" applyFont="1"/>
    <xf numFmtId="165" fontId="24" fillId="0" borderId="4" xfId="0" applyNumberFormat="1" applyFont="1" applyBorder="1" applyAlignment="1">
      <alignment horizontal="center" vertical="center" wrapText="1"/>
    </xf>
    <xf numFmtId="164" fontId="1" fillId="16" borderId="1" xfId="1" applyFont="1" applyFill="1" applyBorder="1" applyAlignment="1">
      <alignment horizontal="center"/>
    </xf>
    <xf numFmtId="164" fontId="1" fillId="17" borderId="1" xfId="1" applyFont="1" applyFill="1" applyBorder="1" applyAlignment="1">
      <alignment horizontal="center"/>
    </xf>
    <xf numFmtId="164" fontId="1" fillId="14" borderId="5" xfId="1" applyFont="1" applyFill="1" applyBorder="1" applyAlignment="1">
      <alignment horizontal="center"/>
    </xf>
    <xf numFmtId="164" fontId="1" fillId="14" borderId="2" xfId="1" applyFont="1" applyFill="1" applyBorder="1" applyAlignment="1">
      <alignment horizontal="center"/>
    </xf>
    <xf numFmtId="164" fontId="1" fillId="14" borderId="6" xfId="1" applyFont="1" applyFill="1" applyBorder="1" applyAlignment="1">
      <alignment horizontal="center"/>
    </xf>
  </cellXfs>
  <cellStyles count="17">
    <cellStyle name="KPT06_alter" xfId="2"/>
    <cellStyle name="Millares" xfId="1" builtinId="3"/>
    <cellStyle name="Millares [0] 2" xfId="4"/>
    <cellStyle name="Millares 2" xfId="12"/>
    <cellStyle name="Millares 2 3" xfId="14"/>
    <cellStyle name="Millares 3" xfId="16"/>
    <cellStyle name="Millares 4" xfId="8"/>
    <cellStyle name="Normal" xfId="0" builtinId="0"/>
    <cellStyle name="Normal 2" xfId="3"/>
    <cellStyle name="Normal 2 2" xfId="6"/>
    <cellStyle name="Normal 3" xfId="7"/>
    <cellStyle name="Normal 3 2" xfId="11"/>
    <cellStyle name="Normal 4" xfId="15"/>
    <cellStyle name="Normal 5" xfId="10"/>
    <cellStyle name="Normal 9" xfId="13"/>
    <cellStyle name="Porcentaje 2" xfId="5"/>
    <cellStyle name="Porcentaje 2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scargables\base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HISTORICO"/>
      <sheetName val="RB"/>
      <sheetName val="Base OEC Municipios"/>
      <sheetName val="ICDE"/>
      <sheetName val="ICLD MUN"/>
      <sheetName val="Deuda"/>
      <sheetName val="Ing Dpto"/>
      <sheetName val="Ingresos"/>
      <sheetName val="Inversión"/>
      <sheetName val="Funcionamiento"/>
      <sheetName val="GASTOS MFMP"/>
      <sheetName val="INGRESOS MFMP"/>
      <sheetName val="AUTORIZACIONES"/>
      <sheetName val="IDF"/>
      <sheetName val="Sostenibilidad"/>
      <sheetName val="Preguntas orientadoras Diag (2)"/>
      <sheetName val="Preguntas orie Recursos disponi"/>
      <sheetName val="Base OEC Departamentos"/>
      <sheetName val="550"/>
      <sheetName val="Parametros"/>
      <sheetName val="1.1.1 - Pretación"/>
      <sheetName val="1.1.2 - Calidad"/>
      <sheetName val="1.2.1 - R Subsidiado"/>
      <sheetName val="1.2.2 - Salud Pública"/>
      <sheetName val="1.2.3 - Prestación"/>
      <sheetName val="1.3 - Agua Potable"/>
      <sheetName val="1.4.1 - Libre Destinación"/>
      <sheetName val="1.4.2 - Deporte"/>
      <sheetName val="1.4.3 - Cultura"/>
      <sheetName val="1.4.4 - Libre Inversión"/>
      <sheetName val="1.4.5 - Fonpet"/>
      <sheetName val="2.1 - Alimentación Escolar"/>
      <sheetName val="2.2 - Ribereños"/>
      <sheetName val="2.3 - Resguardos Indígenas"/>
      <sheetName val="2.4 - Fonpet AE"/>
      <sheetName val="2.5 - Primera Infanci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3">
          <cell r="A3" t="str">
            <v>Antioquia</v>
          </cell>
        </row>
        <row r="4">
          <cell r="A4" t="str">
            <v>Medellín</v>
          </cell>
        </row>
        <row r="5">
          <cell r="A5" t="str">
            <v>Abejorral</v>
          </cell>
        </row>
        <row r="6">
          <cell r="A6" t="str">
            <v>Abriaquí</v>
          </cell>
        </row>
        <row r="7">
          <cell r="A7" t="str">
            <v>Alejandría</v>
          </cell>
        </row>
        <row r="8">
          <cell r="A8" t="str">
            <v>Amagá</v>
          </cell>
        </row>
        <row r="9">
          <cell r="A9" t="str">
            <v>Amalfi</v>
          </cell>
        </row>
        <row r="10">
          <cell r="A10" t="str">
            <v>Andes</v>
          </cell>
        </row>
        <row r="11">
          <cell r="A11" t="str">
            <v>Angelópolis</v>
          </cell>
        </row>
        <row r="12">
          <cell r="A12" t="str">
            <v>Angostura</v>
          </cell>
        </row>
        <row r="13">
          <cell r="A13" t="str">
            <v>Anorí</v>
          </cell>
        </row>
        <row r="14">
          <cell r="A14" t="str">
            <v>Santafé de Antioquia</v>
          </cell>
        </row>
        <row r="15">
          <cell r="A15" t="str">
            <v>Anza</v>
          </cell>
        </row>
        <row r="16">
          <cell r="A16" t="str">
            <v>Apartadó</v>
          </cell>
        </row>
        <row r="17">
          <cell r="A17" t="str">
            <v>Arboletes</v>
          </cell>
        </row>
        <row r="18">
          <cell r="A18" t="str">
            <v>Argelia-Antioquia</v>
          </cell>
        </row>
        <row r="19">
          <cell r="A19" t="str">
            <v>Armenia-Antioquia</v>
          </cell>
        </row>
        <row r="20">
          <cell r="A20" t="str">
            <v>Barbosa-Antioquia</v>
          </cell>
        </row>
        <row r="21">
          <cell r="A21" t="str">
            <v>Belmira</v>
          </cell>
        </row>
        <row r="22">
          <cell r="A22" t="str">
            <v>Bello</v>
          </cell>
        </row>
        <row r="23">
          <cell r="A23" t="str">
            <v>Betania</v>
          </cell>
        </row>
        <row r="24">
          <cell r="A24" t="str">
            <v>Betulia-Antioquia</v>
          </cell>
        </row>
        <row r="25">
          <cell r="A25" t="str">
            <v>Ciudad Bolívar</v>
          </cell>
        </row>
        <row r="26">
          <cell r="A26" t="str">
            <v>Briceño-Antioquia</v>
          </cell>
        </row>
        <row r="27">
          <cell r="A27" t="str">
            <v>Buriticá</v>
          </cell>
        </row>
        <row r="28">
          <cell r="A28" t="str">
            <v>Cáceres</v>
          </cell>
        </row>
        <row r="29">
          <cell r="A29" t="str">
            <v>Caicedo</v>
          </cell>
        </row>
        <row r="30">
          <cell r="A30" t="str">
            <v>Caldas-Antioquia</v>
          </cell>
        </row>
        <row r="31">
          <cell r="A31" t="str">
            <v>Campamento</v>
          </cell>
        </row>
        <row r="32">
          <cell r="A32" t="str">
            <v>Cañasgordas</v>
          </cell>
        </row>
        <row r="33">
          <cell r="A33" t="str">
            <v>Caracolí</v>
          </cell>
        </row>
        <row r="34">
          <cell r="A34" t="str">
            <v>Caramanta</v>
          </cell>
        </row>
        <row r="35">
          <cell r="A35" t="str">
            <v>Carepa</v>
          </cell>
        </row>
        <row r="36">
          <cell r="A36" t="str">
            <v>El Carmen de Viboral</v>
          </cell>
        </row>
        <row r="37">
          <cell r="A37" t="str">
            <v>Carolina</v>
          </cell>
        </row>
        <row r="38">
          <cell r="A38" t="str">
            <v>Caucasia</v>
          </cell>
        </row>
        <row r="39">
          <cell r="A39" t="str">
            <v>Chigorodó</v>
          </cell>
        </row>
        <row r="40">
          <cell r="A40" t="str">
            <v>Cisneros</v>
          </cell>
        </row>
        <row r="41">
          <cell r="A41" t="str">
            <v>Cocorná</v>
          </cell>
        </row>
        <row r="42">
          <cell r="A42" t="str">
            <v>Concepción-Antioquia</v>
          </cell>
        </row>
        <row r="43">
          <cell r="A43" t="str">
            <v>Concordia-Antioquia</v>
          </cell>
        </row>
        <row r="44">
          <cell r="A44" t="str">
            <v>Copacabana</v>
          </cell>
        </row>
        <row r="45">
          <cell r="A45" t="str">
            <v>Dabeiba</v>
          </cell>
        </row>
        <row r="46">
          <cell r="A46" t="str">
            <v>Don Matías</v>
          </cell>
        </row>
        <row r="47">
          <cell r="A47" t="str">
            <v>Ebéjico</v>
          </cell>
        </row>
        <row r="48">
          <cell r="A48" t="str">
            <v>El Bagre</v>
          </cell>
        </row>
        <row r="49">
          <cell r="A49" t="str">
            <v>Entrerrios</v>
          </cell>
        </row>
        <row r="50">
          <cell r="A50" t="str">
            <v>Envigado</v>
          </cell>
        </row>
        <row r="51">
          <cell r="A51" t="str">
            <v>Fredonia</v>
          </cell>
        </row>
        <row r="52">
          <cell r="A52" t="str">
            <v>Frontino</v>
          </cell>
        </row>
        <row r="53">
          <cell r="A53" t="str">
            <v>Giraldo</v>
          </cell>
        </row>
        <row r="54">
          <cell r="A54" t="str">
            <v>Girardota</v>
          </cell>
        </row>
        <row r="55">
          <cell r="A55" t="str">
            <v>Gómez Plata</v>
          </cell>
        </row>
        <row r="56">
          <cell r="A56" t="str">
            <v>Granada-Antioquia</v>
          </cell>
        </row>
        <row r="57">
          <cell r="A57" t="str">
            <v>Guadalupe-Antioquia</v>
          </cell>
        </row>
        <row r="58">
          <cell r="A58" t="str">
            <v>Guarne</v>
          </cell>
        </row>
        <row r="59">
          <cell r="A59" t="str">
            <v>Guatapé</v>
          </cell>
        </row>
        <row r="60">
          <cell r="A60" t="str">
            <v>Heliconia</v>
          </cell>
        </row>
        <row r="61">
          <cell r="A61" t="str">
            <v>Hispania</v>
          </cell>
        </row>
        <row r="62">
          <cell r="A62" t="str">
            <v>Itagui</v>
          </cell>
        </row>
        <row r="63">
          <cell r="A63" t="str">
            <v>Ituango</v>
          </cell>
        </row>
        <row r="64">
          <cell r="A64" t="str">
            <v>Jardín</v>
          </cell>
        </row>
        <row r="65">
          <cell r="A65" t="str">
            <v>Jericó-Antioquia</v>
          </cell>
        </row>
        <row r="66">
          <cell r="A66" t="str">
            <v>La Ceja</v>
          </cell>
        </row>
        <row r="67">
          <cell r="A67" t="str">
            <v>La Estrella</v>
          </cell>
        </row>
        <row r="68">
          <cell r="A68" t="str">
            <v>La Pintada</v>
          </cell>
        </row>
        <row r="69">
          <cell r="A69" t="str">
            <v>La Unión-Antioquia</v>
          </cell>
        </row>
        <row r="70">
          <cell r="A70" t="str">
            <v>Liborina</v>
          </cell>
        </row>
        <row r="71">
          <cell r="A71" t="str">
            <v>Maceo</v>
          </cell>
        </row>
        <row r="72">
          <cell r="A72" t="str">
            <v>Marinilla</v>
          </cell>
        </row>
        <row r="73">
          <cell r="A73" t="str">
            <v>Montebello</v>
          </cell>
        </row>
        <row r="74">
          <cell r="A74" t="str">
            <v>Murindó</v>
          </cell>
        </row>
        <row r="75">
          <cell r="A75" t="str">
            <v>Mutatá</v>
          </cell>
        </row>
        <row r="76">
          <cell r="A76" t="str">
            <v>Nariño-Antioquia</v>
          </cell>
        </row>
        <row r="77">
          <cell r="A77" t="str">
            <v>Necoclí</v>
          </cell>
        </row>
        <row r="78">
          <cell r="A78" t="str">
            <v>Nechí</v>
          </cell>
        </row>
        <row r="79">
          <cell r="A79" t="str">
            <v>Olaya</v>
          </cell>
        </row>
        <row r="80">
          <cell r="A80" t="str">
            <v>Peñol</v>
          </cell>
        </row>
        <row r="81">
          <cell r="A81" t="str">
            <v>Peque</v>
          </cell>
        </row>
        <row r="82">
          <cell r="A82" t="str">
            <v>Pueblorrico</v>
          </cell>
        </row>
        <row r="83">
          <cell r="A83" t="str">
            <v>Puerto Berrío</v>
          </cell>
        </row>
        <row r="84">
          <cell r="A84" t="str">
            <v>Puerto Nare</v>
          </cell>
        </row>
        <row r="85">
          <cell r="A85" t="str">
            <v>Puerto Triunfo</v>
          </cell>
        </row>
        <row r="86">
          <cell r="A86" t="str">
            <v>Remedios</v>
          </cell>
        </row>
        <row r="87">
          <cell r="A87" t="str">
            <v>Retiro</v>
          </cell>
        </row>
        <row r="88">
          <cell r="A88" t="str">
            <v>Rionegro-Antioquia</v>
          </cell>
        </row>
        <row r="89">
          <cell r="A89" t="str">
            <v>Sabanalarga-Antioquia</v>
          </cell>
        </row>
        <row r="90">
          <cell r="A90" t="str">
            <v>Sabaneta</v>
          </cell>
        </row>
        <row r="91">
          <cell r="A91" t="str">
            <v>Salgar</v>
          </cell>
        </row>
        <row r="92">
          <cell r="A92" t="str">
            <v>San Andrés de Cuerquía</v>
          </cell>
        </row>
        <row r="93">
          <cell r="A93" t="str">
            <v>San Carlos-Antioquia</v>
          </cell>
        </row>
        <row r="94">
          <cell r="A94" t="str">
            <v>San Francisco-Antioquia</v>
          </cell>
        </row>
        <row r="95">
          <cell r="A95" t="str">
            <v>San Jerónimo</v>
          </cell>
        </row>
        <row r="96">
          <cell r="A96" t="str">
            <v>San José de La Montaña</v>
          </cell>
        </row>
        <row r="97">
          <cell r="A97" t="str">
            <v>San Juan de Urabá</v>
          </cell>
        </row>
        <row r="98">
          <cell r="A98" t="str">
            <v>San Luis-Antioquia</v>
          </cell>
        </row>
        <row r="99">
          <cell r="A99" t="str">
            <v>San Pedro-Antioquia</v>
          </cell>
        </row>
        <row r="100">
          <cell r="A100" t="str">
            <v>San Pedro de Uraba</v>
          </cell>
        </row>
        <row r="101">
          <cell r="A101" t="str">
            <v>San Rafael</v>
          </cell>
        </row>
        <row r="102">
          <cell r="A102" t="str">
            <v>San Roque</v>
          </cell>
        </row>
        <row r="103">
          <cell r="A103" t="str">
            <v>San Vicente</v>
          </cell>
        </row>
        <row r="104">
          <cell r="A104" t="str">
            <v>Santa Bárbara-Antioquia</v>
          </cell>
        </row>
        <row r="105">
          <cell r="A105" t="str">
            <v>Santa Rosa de Osos</v>
          </cell>
        </row>
        <row r="106">
          <cell r="A106" t="str">
            <v>Santo Domingo</v>
          </cell>
        </row>
        <row r="107">
          <cell r="A107" t="str">
            <v>El Santuario</v>
          </cell>
        </row>
        <row r="108">
          <cell r="A108" t="str">
            <v>Segovia</v>
          </cell>
        </row>
        <row r="109">
          <cell r="A109" t="str">
            <v>Sonson</v>
          </cell>
        </row>
        <row r="110">
          <cell r="A110" t="str">
            <v>Sopetrán</v>
          </cell>
        </row>
        <row r="111">
          <cell r="A111" t="str">
            <v>Támesis</v>
          </cell>
        </row>
        <row r="112">
          <cell r="A112" t="str">
            <v>Tarazá</v>
          </cell>
        </row>
        <row r="113">
          <cell r="A113" t="str">
            <v>Tarso</v>
          </cell>
        </row>
        <row r="114">
          <cell r="A114" t="str">
            <v>Titiribí</v>
          </cell>
        </row>
        <row r="115">
          <cell r="A115" t="str">
            <v>Toledo-Antioquia</v>
          </cell>
        </row>
        <row r="116">
          <cell r="A116" t="str">
            <v>Turbo</v>
          </cell>
        </row>
        <row r="117">
          <cell r="A117" t="str">
            <v>Uramita</v>
          </cell>
        </row>
        <row r="118">
          <cell r="A118" t="str">
            <v>Urrao</v>
          </cell>
        </row>
        <row r="119">
          <cell r="A119" t="str">
            <v>Valdivia</v>
          </cell>
        </row>
        <row r="120">
          <cell r="A120" t="str">
            <v>Valparaíso-Antioquia</v>
          </cell>
        </row>
        <row r="121">
          <cell r="A121" t="str">
            <v>Vegachí</v>
          </cell>
        </row>
        <row r="122">
          <cell r="A122" t="str">
            <v>Venecia-Antioquia</v>
          </cell>
        </row>
        <row r="123">
          <cell r="A123" t="str">
            <v>Vigía del Fuerte</v>
          </cell>
        </row>
        <row r="124">
          <cell r="A124" t="str">
            <v>Yalí</v>
          </cell>
        </row>
        <row r="125">
          <cell r="A125" t="str">
            <v>Yarumal</v>
          </cell>
        </row>
        <row r="126">
          <cell r="A126" t="str">
            <v>Yolombó</v>
          </cell>
        </row>
        <row r="127">
          <cell r="A127" t="str">
            <v>Yondó</v>
          </cell>
        </row>
        <row r="128">
          <cell r="A128" t="str">
            <v>Zaragoza</v>
          </cell>
        </row>
        <row r="129">
          <cell r="A129" t="str">
            <v>Atlántico</v>
          </cell>
        </row>
        <row r="130">
          <cell r="A130" t="str">
            <v>Barranquilla</v>
          </cell>
        </row>
        <row r="131">
          <cell r="A131" t="str">
            <v>Baranoa</v>
          </cell>
        </row>
        <row r="132">
          <cell r="A132" t="str">
            <v>Campo de La Cruz</v>
          </cell>
        </row>
        <row r="133">
          <cell r="A133" t="str">
            <v>Candelaria-Atlántico</v>
          </cell>
        </row>
        <row r="134">
          <cell r="A134" t="str">
            <v>Galapa</v>
          </cell>
        </row>
        <row r="135">
          <cell r="A135" t="str">
            <v>Juan de Acosta</v>
          </cell>
        </row>
        <row r="136">
          <cell r="A136" t="str">
            <v>Luruaco</v>
          </cell>
        </row>
        <row r="137">
          <cell r="A137" t="str">
            <v>Malambo</v>
          </cell>
        </row>
        <row r="138">
          <cell r="A138" t="str">
            <v>Manatí</v>
          </cell>
        </row>
        <row r="139">
          <cell r="A139" t="str">
            <v>Palmar de Varela</v>
          </cell>
        </row>
        <row r="140">
          <cell r="A140" t="str">
            <v>Piojó</v>
          </cell>
        </row>
        <row r="141">
          <cell r="A141" t="str">
            <v>Polonuevo</v>
          </cell>
        </row>
        <row r="142">
          <cell r="A142" t="str">
            <v>Ponedera</v>
          </cell>
        </row>
        <row r="143">
          <cell r="A143" t="str">
            <v>Puerto Colombia-Atlántico</v>
          </cell>
        </row>
        <row r="144">
          <cell r="A144" t="str">
            <v>Repelón</v>
          </cell>
        </row>
        <row r="145">
          <cell r="A145" t="str">
            <v>Sabanagrande</v>
          </cell>
        </row>
        <row r="146">
          <cell r="A146" t="str">
            <v>Sabanalarga-Atlántico</v>
          </cell>
        </row>
        <row r="147">
          <cell r="A147" t="str">
            <v>Santa Lucía</v>
          </cell>
        </row>
        <row r="148">
          <cell r="A148" t="str">
            <v>Santo Tomás</v>
          </cell>
        </row>
        <row r="149">
          <cell r="A149" t="str">
            <v>Soledad</v>
          </cell>
        </row>
        <row r="150">
          <cell r="A150" t="str">
            <v>Suan</v>
          </cell>
        </row>
        <row r="151">
          <cell r="A151" t="str">
            <v>Tubará</v>
          </cell>
        </row>
        <row r="152">
          <cell r="A152" t="str">
            <v>Usiacurí</v>
          </cell>
        </row>
        <row r="153">
          <cell r="A153" t="str">
            <v>BOGOTÁ D.C.</v>
          </cell>
        </row>
        <row r="154">
          <cell r="A154" t="str">
            <v>Bolívar-Bolívar</v>
          </cell>
        </row>
        <row r="155">
          <cell r="A155" t="str">
            <v>Cartagena</v>
          </cell>
        </row>
        <row r="156">
          <cell r="A156" t="str">
            <v>Achí</v>
          </cell>
        </row>
        <row r="157">
          <cell r="A157" t="str">
            <v>Altos del Rosario</v>
          </cell>
        </row>
        <row r="158">
          <cell r="A158" t="str">
            <v>Arenal</v>
          </cell>
        </row>
        <row r="159">
          <cell r="A159" t="str">
            <v>Arjona</v>
          </cell>
        </row>
        <row r="160">
          <cell r="A160" t="str">
            <v>Arroyohondo</v>
          </cell>
        </row>
        <row r="161">
          <cell r="A161" t="str">
            <v>Barranco de Loba</v>
          </cell>
        </row>
        <row r="162">
          <cell r="A162" t="str">
            <v>Calamar-Bolívar</v>
          </cell>
        </row>
        <row r="163">
          <cell r="A163" t="str">
            <v>Cantagallo</v>
          </cell>
        </row>
        <row r="164">
          <cell r="A164" t="str">
            <v>Cicuco</v>
          </cell>
        </row>
        <row r="165">
          <cell r="A165" t="str">
            <v>Córdoba-Bolívar</v>
          </cell>
        </row>
        <row r="166">
          <cell r="A166" t="str">
            <v>Clemencia</v>
          </cell>
        </row>
        <row r="167">
          <cell r="A167" t="str">
            <v>El Carmen de Bolívar</v>
          </cell>
        </row>
        <row r="168">
          <cell r="A168" t="str">
            <v>El Guamo</v>
          </cell>
        </row>
        <row r="169">
          <cell r="A169" t="str">
            <v>El Peñón-Bolívar</v>
          </cell>
        </row>
        <row r="170">
          <cell r="A170" t="str">
            <v>Hatillo de Loba</v>
          </cell>
        </row>
        <row r="171">
          <cell r="A171" t="str">
            <v>Magangué</v>
          </cell>
        </row>
        <row r="172">
          <cell r="A172" t="str">
            <v>Mahates</v>
          </cell>
        </row>
        <row r="173">
          <cell r="A173" t="str">
            <v>Margarita</v>
          </cell>
        </row>
        <row r="174">
          <cell r="A174" t="str">
            <v>María La Baja</v>
          </cell>
        </row>
        <row r="175">
          <cell r="A175" t="str">
            <v>Montecristo</v>
          </cell>
        </row>
        <row r="176">
          <cell r="A176" t="str">
            <v>Mompós</v>
          </cell>
        </row>
        <row r="177">
          <cell r="A177" t="str">
            <v>Morales-Bolívar</v>
          </cell>
        </row>
        <row r="178">
          <cell r="A178" t="str">
            <v>Norosí</v>
          </cell>
        </row>
        <row r="179">
          <cell r="A179" t="str">
            <v>Pinillos</v>
          </cell>
        </row>
        <row r="180">
          <cell r="A180" t="str">
            <v>Regidor</v>
          </cell>
        </row>
        <row r="181">
          <cell r="A181" t="str">
            <v>Río Viejo</v>
          </cell>
        </row>
        <row r="182">
          <cell r="A182" t="str">
            <v>San Cristóbal</v>
          </cell>
        </row>
        <row r="183">
          <cell r="A183" t="str">
            <v>San Estanislao</v>
          </cell>
        </row>
        <row r="184">
          <cell r="A184" t="str">
            <v>San Fernando</v>
          </cell>
        </row>
        <row r="185">
          <cell r="A185" t="str">
            <v>San Jacinto</v>
          </cell>
        </row>
        <row r="186">
          <cell r="A186" t="str">
            <v>San Jacinto del Cauca</v>
          </cell>
        </row>
        <row r="187">
          <cell r="A187" t="str">
            <v>San Juan Nepomuceno</v>
          </cell>
        </row>
        <row r="188">
          <cell r="A188" t="str">
            <v>San Martín de Loba</v>
          </cell>
        </row>
        <row r="189">
          <cell r="A189" t="str">
            <v>San Pablo-Bolívar</v>
          </cell>
        </row>
        <row r="190">
          <cell r="A190" t="str">
            <v>Santa Catalina</v>
          </cell>
        </row>
        <row r="191">
          <cell r="A191" t="str">
            <v>Santa Rosa-Bolívar</v>
          </cell>
        </row>
        <row r="192">
          <cell r="A192" t="str">
            <v>Santa Rosa del Sur</v>
          </cell>
        </row>
        <row r="193">
          <cell r="A193" t="str">
            <v>Simití</v>
          </cell>
        </row>
        <row r="194">
          <cell r="A194" t="str">
            <v>Soplaviento</v>
          </cell>
        </row>
        <row r="195">
          <cell r="A195" t="str">
            <v>Talaigua Nuevo</v>
          </cell>
        </row>
        <row r="196">
          <cell r="A196" t="str">
            <v>Tiquisio</v>
          </cell>
        </row>
        <row r="197">
          <cell r="A197" t="str">
            <v>Turbaco</v>
          </cell>
        </row>
        <row r="198">
          <cell r="A198" t="str">
            <v>Turbaná</v>
          </cell>
        </row>
        <row r="199">
          <cell r="A199" t="str">
            <v>Villanueva-Bolívar</v>
          </cell>
        </row>
        <row r="200">
          <cell r="A200" t="str">
            <v>Zambrano</v>
          </cell>
        </row>
        <row r="201">
          <cell r="A201" t="str">
            <v>Boyacá</v>
          </cell>
        </row>
        <row r="202">
          <cell r="A202" t="str">
            <v>Tunja</v>
          </cell>
        </row>
        <row r="203">
          <cell r="A203" t="str">
            <v>Almeida</v>
          </cell>
        </row>
        <row r="204">
          <cell r="A204" t="str">
            <v>Aquitania</v>
          </cell>
        </row>
        <row r="205">
          <cell r="A205" t="str">
            <v>Arcabuco</v>
          </cell>
        </row>
        <row r="206">
          <cell r="A206" t="str">
            <v>Belén-Boyacá</v>
          </cell>
        </row>
        <row r="207">
          <cell r="A207" t="str">
            <v>Berbeo</v>
          </cell>
        </row>
        <row r="208">
          <cell r="A208" t="str">
            <v>Betéitiva</v>
          </cell>
        </row>
        <row r="209">
          <cell r="A209" t="str">
            <v>Boavita</v>
          </cell>
        </row>
        <row r="210">
          <cell r="A210" t="str">
            <v>Boyacá-Boyacá</v>
          </cell>
        </row>
        <row r="211">
          <cell r="A211" t="str">
            <v>Briceño-Boyacá</v>
          </cell>
        </row>
        <row r="212">
          <cell r="A212" t="str">
            <v>Buenavista-Boyacá</v>
          </cell>
        </row>
        <row r="213">
          <cell r="A213" t="str">
            <v>Busbanzá</v>
          </cell>
        </row>
        <row r="214">
          <cell r="A214" t="str">
            <v>Caldas-Boyacá</v>
          </cell>
        </row>
        <row r="215">
          <cell r="A215" t="str">
            <v>Campohermoso</v>
          </cell>
        </row>
        <row r="216">
          <cell r="A216" t="str">
            <v>Cerinza</v>
          </cell>
        </row>
        <row r="217">
          <cell r="A217" t="str">
            <v>Chinavita</v>
          </cell>
        </row>
        <row r="218">
          <cell r="A218" t="str">
            <v>Chiquinquirá</v>
          </cell>
        </row>
        <row r="219">
          <cell r="A219" t="str">
            <v>Chiscas</v>
          </cell>
        </row>
        <row r="220">
          <cell r="A220" t="str">
            <v>Chita</v>
          </cell>
        </row>
        <row r="221">
          <cell r="A221" t="str">
            <v>Chitaraque</v>
          </cell>
        </row>
        <row r="222">
          <cell r="A222" t="str">
            <v>Chivatá</v>
          </cell>
        </row>
        <row r="223">
          <cell r="A223" t="str">
            <v>Ciénega</v>
          </cell>
        </row>
        <row r="224">
          <cell r="A224" t="str">
            <v>Cómbita</v>
          </cell>
        </row>
        <row r="225">
          <cell r="A225" t="str">
            <v>Coper</v>
          </cell>
        </row>
        <row r="226">
          <cell r="A226" t="str">
            <v>Corrales</v>
          </cell>
        </row>
        <row r="227">
          <cell r="A227" t="str">
            <v>Covarachía</v>
          </cell>
        </row>
        <row r="228">
          <cell r="A228" t="str">
            <v>Cubará</v>
          </cell>
        </row>
        <row r="229">
          <cell r="A229" t="str">
            <v>Cucaita</v>
          </cell>
        </row>
        <row r="230">
          <cell r="A230" t="str">
            <v>Cuítiva</v>
          </cell>
        </row>
        <row r="231">
          <cell r="A231" t="str">
            <v>Chíquiza</v>
          </cell>
        </row>
        <row r="232">
          <cell r="A232" t="str">
            <v>Chivor</v>
          </cell>
        </row>
        <row r="233">
          <cell r="A233" t="str">
            <v>Duitama</v>
          </cell>
        </row>
        <row r="234">
          <cell r="A234" t="str">
            <v>El Cocuy</v>
          </cell>
        </row>
        <row r="235">
          <cell r="A235" t="str">
            <v>El Espino</v>
          </cell>
        </row>
        <row r="236">
          <cell r="A236" t="str">
            <v>Firavitoba</v>
          </cell>
        </row>
        <row r="237">
          <cell r="A237" t="str">
            <v>Floresta</v>
          </cell>
        </row>
        <row r="238">
          <cell r="A238" t="str">
            <v>Gachantivá</v>
          </cell>
        </row>
        <row r="239">
          <cell r="A239" t="str">
            <v>Gameza</v>
          </cell>
        </row>
        <row r="240">
          <cell r="A240" t="str">
            <v>Garagoa</v>
          </cell>
        </row>
        <row r="241">
          <cell r="A241" t="str">
            <v>Guacamayas</v>
          </cell>
        </row>
        <row r="242">
          <cell r="A242" t="str">
            <v>Guateque</v>
          </cell>
        </row>
        <row r="243">
          <cell r="A243" t="str">
            <v>Guayatá</v>
          </cell>
        </row>
        <row r="244">
          <cell r="A244" t="str">
            <v>Güicán</v>
          </cell>
        </row>
        <row r="245">
          <cell r="A245" t="str">
            <v>Iza</v>
          </cell>
        </row>
        <row r="246">
          <cell r="A246" t="str">
            <v>Jenesano</v>
          </cell>
        </row>
        <row r="247">
          <cell r="A247" t="str">
            <v>Jericó-Boyacá</v>
          </cell>
        </row>
        <row r="248">
          <cell r="A248" t="str">
            <v>Labranzagrande</v>
          </cell>
        </row>
        <row r="249">
          <cell r="A249" t="str">
            <v>La Capilla</v>
          </cell>
        </row>
        <row r="250">
          <cell r="A250" t="str">
            <v>La Victoria-Boyacá</v>
          </cell>
        </row>
        <row r="251">
          <cell r="A251" t="str">
            <v>La Uvita</v>
          </cell>
        </row>
        <row r="252">
          <cell r="A252" t="str">
            <v>Villa de Leyva</v>
          </cell>
        </row>
        <row r="253">
          <cell r="A253" t="str">
            <v>Macanal</v>
          </cell>
        </row>
        <row r="254">
          <cell r="A254" t="str">
            <v>Maripí</v>
          </cell>
        </row>
        <row r="255">
          <cell r="A255" t="str">
            <v>Miraflores-Boyacá</v>
          </cell>
        </row>
        <row r="256">
          <cell r="A256" t="str">
            <v>Mongua</v>
          </cell>
        </row>
        <row r="257">
          <cell r="A257" t="str">
            <v>Monguí</v>
          </cell>
        </row>
        <row r="258">
          <cell r="A258" t="str">
            <v>Moniquirá</v>
          </cell>
        </row>
        <row r="259">
          <cell r="A259" t="str">
            <v>Motavita</v>
          </cell>
        </row>
        <row r="260">
          <cell r="A260" t="str">
            <v>Muzo</v>
          </cell>
        </row>
        <row r="261">
          <cell r="A261" t="str">
            <v>Nobsa</v>
          </cell>
        </row>
        <row r="262">
          <cell r="A262" t="str">
            <v>Nuevo Colón</v>
          </cell>
        </row>
        <row r="263">
          <cell r="A263" t="str">
            <v>Oicatá</v>
          </cell>
        </row>
        <row r="264">
          <cell r="A264" t="str">
            <v>Otanche</v>
          </cell>
        </row>
        <row r="265">
          <cell r="A265" t="str">
            <v>Pachavita</v>
          </cell>
        </row>
        <row r="266">
          <cell r="A266" t="str">
            <v>Páez</v>
          </cell>
        </row>
        <row r="267">
          <cell r="A267" t="str">
            <v>Paipa</v>
          </cell>
        </row>
        <row r="268">
          <cell r="A268" t="str">
            <v>Pajarito</v>
          </cell>
        </row>
        <row r="269">
          <cell r="A269" t="str">
            <v>Panqueba</v>
          </cell>
        </row>
        <row r="270">
          <cell r="A270" t="str">
            <v>Pauna</v>
          </cell>
        </row>
        <row r="271">
          <cell r="A271" t="str">
            <v>Paya</v>
          </cell>
        </row>
        <row r="272">
          <cell r="A272" t="str">
            <v>Paz de Río</v>
          </cell>
        </row>
        <row r="273">
          <cell r="A273" t="str">
            <v>Pesca</v>
          </cell>
        </row>
        <row r="274">
          <cell r="A274" t="str">
            <v>Pisba</v>
          </cell>
        </row>
        <row r="275">
          <cell r="A275" t="str">
            <v>Puerto Boyacá</v>
          </cell>
        </row>
        <row r="276">
          <cell r="A276" t="str">
            <v>Quípama</v>
          </cell>
        </row>
        <row r="277">
          <cell r="A277" t="str">
            <v>Ramiriquí</v>
          </cell>
        </row>
        <row r="278">
          <cell r="A278" t="str">
            <v>Ráquira</v>
          </cell>
        </row>
        <row r="279">
          <cell r="A279" t="str">
            <v>Rondón</v>
          </cell>
        </row>
        <row r="280">
          <cell r="A280" t="str">
            <v>Saboyá</v>
          </cell>
        </row>
        <row r="281">
          <cell r="A281" t="str">
            <v>Sáchica</v>
          </cell>
        </row>
        <row r="282">
          <cell r="A282" t="str">
            <v>Samacá</v>
          </cell>
        </row>
        <row r="283">
          <cell r="A283" t="str">
            <v>San Eduardo</v>
          </cell>
        </row>
        <row r="284">
          <cell r="A284" t="str">
            <v>San José de Pare</v>
          </cell>
        </row>
        <row r="285">
          <cell r="A285" t="str">
            <v>San Luis de Gaceno</v>
          </cell>
        </row>
        <row r="286">
          <cell r="A286" t="str">
            <v>San Mateo</v>
          </cell>
        </row>
        <row r="287">
          <cell r="A287" t="str">
            <v>San Miguel de Sema</v>
          </cell>
        </row>
        <row r="288">
          <cell r="A288" t="str">
            <v>San Pablo de Borbur</v>
          </cell>
        </row>
        <row r="289">
          <cell r="A289" t="str">
            <v>Santana</v>
          </cell>
        </row>
        <row r="290">
          <cell r="A290" t="str">
            <v>Santa María-Boyacá</v>
          </cell>
        </row>
        <row r="291">
          <cell r="A291" t="str">
            <v>Santa Rosa de Viterbo</v>
          </cell>
        </row>
        <row r="292">
          <cell r="A292" t="str">
            <v>Santa Sofía</v>
          </cell>
        </row>
        <row r="293">
          <cell r="A293" t="str">
            <v>Sativanorte</v>
          </cell>
        </row>
        <row r="294">
          <cell r="A294" t="str">
            <v>Sativasur</v>
          </cell>
        </row>
        <row r="295">
          <cell r="A295" t="str">
            <v>Siachoque</v>
          </cell>
        </row>
        <row r="296">
          <cell r="A296" t="str">
            <v>Soatá</v>
          </cell>
        </row>
        <row r="297">
          <cell r="A297" t="str">
            <v>Socotá</v>
          </cell>
        </row>
        <row r="298">
          <cell r="A298" t="str">
            <v>Socha</v>
          </cell>
        </row>
        <row r="299">
          <cell r="A299" t="str">
            <v>Sogamoso</v>
          </cell>
        </row>
        <row r="300">
          <cell r="A300" t="str">
            <v>Somondoco</v>
          </cell>
        </row>
        <row r="301">
          <cell r="A301" t="str">
            <v>Sora</v>
          </cell>
        </row>
        <row r="302">
          <cell r="A302" t="str">
            <v>Sotaquirá</v>
          </cell>
        </row>
        <row r="303">
          <cell r="A303" t="str">
            <v>Soracá</v>
          </cell>
        </row>
        <row r="304">
          <cell r="A304" t="str">
            <v>Susacón</v>
          </cell>
        </row>
        <row r="305">
          <cell r="A305" t="str">
            <v>Sutamarchán</v>
          </cell>
        </row>
        <row r="306">
          <cell r="A306" t="str">
            <v>Sutatenza</v>
          </cell>
        </row>
        <row r="307">
          <cell r="A307" t="str">
            <v>Tasco</v>
          </cell>
        </row>
        <row r="308">
          <cell r="A308" t="str">
            <v>Tenza</v>
          </cell>
        </row>
        <row r="309">
          <cell r="A309" t="str">
            <v>Tibaná</v>
          </cell>
        </row>
        <row r="310">
          <cell r="A310" t="str">
            <v>Tibasosa</v>
          </cell>
        </row>
        <row r="311">
          <cell r="A311" t="str">
            <v>Tinjacá</v>
          </cell>
        </row>
        <row r="312">
          <cell r="A312" t="str">
            <v>Tipacoque</v>
          </cell>
        </row>
        <row r="313">
          <cell r="A313" t="str">
            <v>Toca</v>
          </cell>
        </row>
        <row r="314">
          <cell r="A314" t="str">
            <v>Togüí</v>
          </cell>
        </row>
        <row r="315">
          <cell r="A315" t="str">
            <v>Tópaga</v>
          </cell>
        </row>
        <row r="316">
          <cell r="A316" t="str">
            <v>Tota</v>
          </cell>
        </row>
        <row r="317">
          <cell r="A317" t="str">
            <v>Tununguá</v>
          </cell>
        </row>
        <row r="318">
          <cell r="A318" t="str">
            <v>Turmequé</v>
          </cell>
        </row>
        <row r="319">
          <cell r="A319" t="str">
            <v>Tuta</v>
          </cell>
        </row>
        <row r="320">
          <cell r="A320" t="str">
            <v>Tutazá</v>
          </cell>
        </row>
        <row r="321">
          <cell r="A321" t="str">
            <v>Umbita</v>
          </cell>
        </row>
        <row r="322">
          <cell r="A322" t="str">
            <v>Ventaquemada</v>
          </cell>
        </row>
        <row r="323">
          <cell r="A323" t="str">
            <v>Viracachá</v>
          </cell>
        </row>
        <row r="324">
          <cell r="A324" t="str">
            <v>Zetaquira</v>
          </cell>
        </row>
        <row r="325">
          <cell r="A325" t="str">
            <v>Caldas-Caldas</v>
          </cell>
        </row>
        <row r="326">
          <cell r="A326" t="str">
            <v>Manizales</v>
          </cell>
        </row>
        <row r="327">
          <cell r="A327" t="str">
            <v>Aguadas</v>
          </cell>
        </row>
        <row r="328">
          <cell r="A328" t="str">
            <v>Anserma</v>
          </cell>
        </row>
        <row r="329">
          <cell r="A329" t="str">
            <v>Aranzazu</v>
          </cell>
        </row>
        <row r="330">
          <cell r="A330" t="str">
            <v>Belalcázar</v>
          </cell>
        </row>
        <row r="331">
          <cell r="A331" t="str">
            <v>Chinchiná</v>
          </cell>
        </row>
        <row r="332">
          <cell r="A332" t="str">
            <v>Filadelfia</v>
          </cell>
        </row>
        <row r="333">
          <cell r="A333" t="str">
            <v>La Dorada</v>
          </cell>
        </row>
        <row r="334">
          <cell r="A334" t="str">
            <v>La Merced</v>
          </cell>
        </row>
        <row r="335">
          <cell r="A335" t="str">
            <v>Manzanares</v>
          </cell>
        </row>
        <row r="336">
          <cell r="A336" t="str">
            <v>Marmato</v>
          </cell>
        </row>
        <row r="337">
          <cell r="A337" t="str">
            <v>Marquetalia</v>
          </cell>
        </row>
        <row r="338">
          <cell r="A338" t="str">
            <v>Marulanda</v>
          </cell>
        </row>
        <row r="339">
          <cell r="A339" t="str">
            <v>Neira</v>
          </cell>
        </row>
        <row r="340">
          <cell r="A340" t="str">
            <v>Norcasia</v>
          </cell>
        </row>
        <row r="341">
          <cell r="A341" t="str">
            <v>Pácora</v>
          </cell>
        </row>
        <row r="342">
          <cell r="A342" t="str">
            <v>Palestina-Caldas</v>
          </cell>
        </row>
        <row r="343">
          <cell r="A343" t="str">
            <v>Pensilvania</v>
          </cell>
        </row>
        <row r="344">
          <cell r="A344" t="str">
            <v>Riosucio-Caldas</v>
          </cell>
        </row>
        <row r="345">
          <cell r="A345" t="str">
            <v>Risaralda-Caldas</v>
          </cell>
        </row>
        <row r="346">
          <cell r="A346" t="str">
            <v>Salamina-Caldas</v>
          </cell>
        </row>
        <row r="347">
          <cell r="A347" t="str">
            <v>Samaná</v>
          </cell>
        </row>
        <row r="348">
          <cell r="A348" t="str">
            <v>San José</v>
          </cell>
        </row>
        <row r="349">
          <cell r="A349" t="str">
            <v>Supía</v>
          </cell>
        </row>
        <row r="350">
          <cell r="A350" t="str">
            <v>Victoria</v>
          </cell>
        </row>
        <row r="351">
          <cell r="A351" t="str">
            <v>Villamaría</v>
          </cell>
        </row>
        <row r="352">
          <cell r="A352" t="str">
            <v>Viterbo</v>
          </cell>
        </row>
        <row r="353">
          <cell r="A353" t="str">
            <v>Caquetá</v>
          </cell>
        </row>
        <row r="354">
          <cell r="A354" t="str">
            <v>Florencia-Caquetá</v>
          </cell>
        </row>
        <row r="355">
          <cell r="A355" t="str">
            <v>Albania-Caquetá</v>
          </cell>
        </row>
        <row r="356">
          <cell r="A356" t="str">
            <v>Belén de Los Andaquies</v>
          </cell>
        </row>
        <row r="357">
          <cell r="A357" t="str">
            <v>Cartagena del Chairá</v>
          </cell>
        </row>
        <row r="358">
          <cell r="A358" t="str">
            <v>Curillo</v>
          </cell>
        </row>
        <row r="359">
          <cell r="A359" t="str">
            <v>El Doncello</v>
          </cell>
        </row>
        <row r="360">
          <cell r="A360" t="str">
            <v>El Paujil</v>
          </cell>
        </row>
        <row r="361">
          <cell r="A361" t="str">
            <v>La Montañita</v>
          </cell>
        </row>
        <row r="362">
          <cell r="A362" t="str">
            <v>Milán</v>
          </cell>
        </row>
        <row r="363">
          <cell r="A363" t="str">
            <v>Morelia</v>
          </cell>
        </row>
        <row r="364">
          <cell r="A364" t="str">
            <v>Puerto Rico-Caquetá</v>
          </cell>
        </row>
        <row r="365">
          <cell r="A365" t="str">
            <v>San José del Fragua</v>
          </cell>
        </row>
        <row r="366">
          <cell r="A366" t="str">
            <v>San Vicente del Caguán</v>
          </cell>
        </row>
        <row r="367">
          <cell r="A367" t="str">
            <v>Solano</v>
          </cell>
        </row>
        <row r="368">
          <cell r="A368" t="str">
            <v>Solita</v>
          </cell>
        </row>
        <row r="369">
          <cell r="A369" t="str">
            <v>Valparaíso-Caquetá</v>
          </cell>
        </row>
        <row r="370">
          <cell r="A370" t="str">
            <v>Cauca</v>
          </cell>
        </row>
        <row r="371">
          <cell r="A371" t="str">
            <v>Popayán</v>
          </cell>
        </row>
        <row r="372">
          <cell r="A372" t="str">
            <v>Almaguer</v>
          </cell>
        </row>
        <row r="373">
          <cell r="A373" t="str">
            <v>Argelia-Cauca</v>
          </cell>
        </row>
        <row r="374">
          <cell r="A374" t="str">
            <v>Balboa-Cauca</v>
          </cell>
        </row>
        <row r="375">
          <cell r="A375" t="str">
            <v>Bolívar-Cauca</v>
          </cell>
        </row>
        <row r="376">
          <cell r="A376" t="str">
            <v>Buenos Aires</v>
          </cell>
        </row>
        <row r="377">
          <cell r="A377" t="str">
            <v>Cajibío</v>
          </cell>
        </row>
        <row r="378">
          <cell r="A378" t="str">
            <v>Caldono</v>
          </cell>
        </row>
        <row r="379">
          <cell r="A379" t="str">
            <v>Caloto</v>
          </cell>
        </row>
        <row r="380">
          <cell r="A380" t="str">
            <v>Corinto</v>
          </cell>
        </row>
        <row r="381">
          <cell r="A381" t="str">
            <v>El Tambo-Cauca</v>
          </cell>
        </row>
        <row r="382">
          <cell r="A382" t="str">
            <v>Florencia-Cauca</v>
          </cell>
        </row>
        <row r="383">
          <cell r="A383" t="str">
            <v>Guachené</v>
          </cell>
        </row>
        <row r="384">
          <cell r="A384" t="str">
            <v>Guapi</v>
          </cell>
        </row>
        <row r="385">
          <cell r="A385" t="str">
            <v>Inzá</v>
          </cell>
        </row>
        <row r="386">
          <cell r="A386" t="str">
            <v>Jambaló</v>
          </cell>
        </row>
        <row r="387">
          <cell r="A387" t="str">
            <v>La Sierra</v>
          </cell>
        </row>
        <row r="388">
          <cell r="A388" t="str">
            <v>La Vega-Cauca</v>
          </cell>
        </row>
        <row r="389">
          <cell r="A389" t="str">
            <v>López</v>
          </cell>
        </row>
        <row r="390">
          <cell r="A390" t="str">
            <v>Mercaderes</v>
          </cell>
        </row>
        <row r="391">
          <cell r="A391" t="str">
            <v>Miranda</v>
          </cell>
        </row>
        <row r="392">
          <cell r="A392" t="str">
            <v>Morales-Cauca</v>
          </cell>
        </row>
        <row r="393">
          <cell r="A393" t="str">
            <v>Padilla</v>
          </cell>
        </row>
        <row r="394">
          <cell r="A394" t="str">
            <v>Paez</v>
          </cell>
        </row>
        <row r="395">
          <cell r="A395" t="str">
            <v>Patía</v>
          </cell>
        </row>
        <row r="396">
          <cell r="A396" t="str">
            <v>Piamonte</v>
          </cell>
        </row>
        <row r="397">
          <cell r="A397" t="str">
            <v>Piendamó</v>
          </cell>
        </row>
        <row r="398">
          <cell r="A398" t="str">
            <v>Puerto Tejada</v>
          </cell>
        </row>
        <row r="399">
          <cell r="A399" t="str">
            <v>Puracé</v>
          </cell>
        </row>
        <row r="400">
          <cell r="A400" t="str">
            <v>Rosas</v>
          </cell>
        </row>
        <row r="401">
          <cell r="A401" t="str">
            <v>San Sebastián</v>
          </cell>
        </row>
        <row r="402">
          <cell r="A402" t="str">
            <v>Santander de Quilichao</v>
          </cell>
        </row>
        <row r="403">
          <cell r="A403" t="str">
            <v>Santa Rosa-Cauca</v>
          </cell>
        </row>
        <row r="404">
          <cell r="A404" t="str">
            <v>Silvia</v>
          </cell>
        </row>
        <row r="405">
          <cell r="A405" t="str">
            <v>Sotara</v>
          </cell>
        </row>
        <row r="406">
          <cell r="A406" t="str">
            <v>Suárez-Cauca</v>
          </cell>
        </row>
        <row r="407">
          <cell r="A407" t="str">
            <v>Sucre-Cauca</v>
          </cell>
        </row>
        <row r="408">
          <cell r="A408" t="str">
            <v>Timbío</v>
          </cell>
        </row>
        <row r="409">
          <cell r="A409" t="str">
            <v>Timbiquí</v>
          </cell>
        </row>
        <row r="410">
          <cell r="A410" t="str">
            <v>Toribio</v>
          </cell>
        </row>
        <row r="411">
          <cell r="A411" t="str">
            <v>Totoró</v>
          </cell>
        </row>
        <row r="412">
          <cell r="A412" t="str">
            <v>Villa Rica</v>
          </cell>
        </row>
        <row r="413">
          <cell r="A413" t="str">
            <v>Cesar</v>
          </cell>
        </row>
        <row r="414">
          <cell r="A414" t="str">
            <v>Valledupar</v>
          </cell>
        </row>
        <row r="415">
          <cell r="A415" t="str">
            <v>Aguachica</v>
          </cell>
        </row>
        <row r="416">
          <cell r="A416" t="str">
            <v>Agustín Codazzi</v>
          </cell>
        </row>
        <row r="417">
          <cell r="A417" t="str">
            <v>Astrea</v>
          </cell>
        </row>
        <row r="418">
          <cell r="A418" t="str">
            <v>Becerril</v>
          </cell>
        </row>
        <row r="419">
          <cell r="A419" t="str">
            <v>Bosconia</v>
          </cell>
        </row>
        <row r="420">
          <cell r="A420" t="str">
            <v>Chimichagua</v>
          </cell>
        </row>
        <row r="421">
          <cell r="A421" t="str">
            <v>Chiriguaná</v>
          </cell>
        </row>
        <row r="422">
          <cell r="A422" t="str">
            <v>Curumaní</v>
          </cell>
        </row>
        <row r="423">
          <cell r="A423" t="str">
            <v>El Copey</v>
          </cell>
        </row>
        <row r="424">
          <cell r="A424" t="str">
            <v>El Paso</v>
          </cell>
        </row>
        <row r="425">
          <cell r="A425" t="str">
            <v>Gamarra</v>
          </cell>
        </row>
        <row r="426">
          <cell r="A426" t="str">
            <v>González</v>
          </cell>
        </row>
        <row r="427">
          <cell r="A427" t="str">
            <v>La Gloria</v>
          </cell>
        </row>
        <row r="428">
          <cell r="A428" t="str">
            <v>La Jagua de Ibirico</v>
          </cell>
        </row>
        <row r="429">
          <cell r="A429" t="str">
            <v>Manaure-Cesar</v>
          </cell>
        </row>
        <row r="430">
          <cell r="A430" t="str">
            <v>Pailitas</v>
          </cell>
        </row>
        <row r="431">
          <cell r="A431" t="str">
            <v>Pelaya</v>
          </cell>
        </row>
        <row r="432">
          <cell r="A432" t="str">
            <v>Pueblo Bello</v>
          </cell>
        </row>
        <row r="433">
          <cell r="A433" t="str">
            <v>Río de Oro</v>
          </cell>
        </row>
        <row r="434">
          <cell r="A434" t="str">
            <v>La Paz-Cesar</v>
          </cell>
        </row>
        <row r="435">
          <cell r="A435" t="str">
            <v>San Alberto</v>
          </cell>
        </row>
        <row r="436">
          <cell r="A436" t="str">
            <v>San Diego</v>
          </cell>
        </row>
        <row r="437">
          <cell r="A437" t="str">
            <v>San Martín-Cesar</v>
          </cell>
        </row>
        <row r="438">
          <cell r="A438" t="str">
            <v>Tamalameque</v>
          </cell>
        </row>
        <row r="439">
          <cell r="A439" t="str">
            <v>Córdoba-Córdoba</v>
          </cell>
        </row>
        <row r="440">
          <cell r="A440" t="str">
            <v>Montería</v>
          </cell>
        </row>
        <row r="441">
          <cell r="A441" t="str">
            <v>Ayapel</v>
          </cell>
        </row>
        <row r="442">
          <cell r="A442" t="str">
            <v>Buenavista-Córdoba</v>
          </cell>
        </row>
        <row r="443">
          <cell r="A443" t="str">
            <v>Canalete</v>
          </cell>
        </row>
        <row r="444">
          <cell r="A444" t="str">
            <v>Cereté</v>
          </cell>
        </row>
        <row r="445">
          <cell r="A445" t="str">
            <v>Chimá</v>
          </cell>
        </row>
        <row r="446">
          <cell r="A446" t="str">
            <v>Chinú</v>
          </cell>
        </row>
        <row r="447">
          <cell r="A447" t="str">
            <v>Ciénaga de Oro</v>
          </cell>
        </row>
        <row r="448">
          <cell r="A448" t="str">
            <v>Cotorra</v>
          </cell>
        </row>
        <row r="449">
          <cell r="A449" t="str">
            <v>La Apartada</v>
          </cell>
        </row>
        <row r="450">
          <cell r="A450" t="str">
            <v>Lorica</v>
          </cell>
        </row>
        <row r="451">
          <cell r="A451" t="str">
            <v>Los Córdobas</v>
          </cell>
        </row>
        <row r="452">
          <cell r="A452" t="str">
            <v>Momil</v>
          </cell>
        </row>
        <row r="453">
          <cell r="A453" t="str">
            <v>Montelíbano</v>
          </cell>
        </row>
        <row r="454">
          <cell r="A454" t="str">
            <v>Moñitos</v>
          </cell>
        </row>
        <row r="455">
          <cell r="A455" t="str">
            <v>Planeta Rica</v>
          </cell>
        </row>
        <row r="456">
          <cell r="A456" t="str">
            <v>Pueblo Nuevo</v>
          </cell>
        </row>
        <row r="457">
          <cell r="A457" t="str">
            <v>Puerto Escondido</v>
          </cell>
        </row>
        <row r="458">
          <cell r="A458" t="str">
            <v>Puerto Libertador</v>
          </cell>
        </row>
        <row r="459">
          <cell r="A459" t="str">
            <v>Purísima</v>
          </cell>
        </row>
        <row r="460">
          <cell r="A460" t="str">
            <v>Sahagún</v>
          </cell>
        </row>
        <row r="461">
          <cell r="A461" t="str">
            <v>San Andrés Sotavento</v>
          </cell>
        </row>
        <row r="462">
          <cell r="A462" t="str">
            <v>San Antero</v>
          </cell>
        </row>
        <row r="463">
          <cell r="A463" t="str">
            <v>San Bernardo del Viento</v>
          </cell>
        </row>
        <row r="464">
          <cell r="A464" t="str">
            <v>San Carlos-Córdoba</v>
          </cell>
        </row>
        <row r="465">
          <cell r="A465" t="str">
            <v>San José de Uré</v>
          </cell>
        </row>
        <row r="466">
          <cell r="A466" t="str">
            <v>San Pelayo</v>
          </cell>
        </row>
        <row r="467">
          <cell r="A467" t="str">
            <v>Tierralta</v>
          </cell>
        </row>
        <row r="468">
          <cell r="A468" t="str">
            <v>Tuchín</v>
          </cell>
        </row>
        <row r="469">
          <cell r="A469" t="str">
            <v>Valencia</v>
          </cell>
        </row>
        <row r="470">
          <cell r="A470" t="str">
            <v>Cundinamarca</v>
          </cell>
        </row>
        <row r="471">
          <cell r="A471" t="str">
            <v>Agua de Dios</v>
          </cell>
        </row>
        <row r="472">
          <cell r="A472" t="str">
            <v>Albán-Cundinamarca</v>
          </cell>
        </row>
        <row r="473">
          <cell r="A473" t="str">
            <v>Anapoima</v>
          </cell>
        </row>
        <row r="474">
          <cell r="A474" t="str">
            <v>Anolaima</v>
          </cell>
        </row>
        <row r="475">
          <cell r="A475" t="str">
            <v>Arbeláez</v>
          </cell>
        </row>
        <row r="476">
          <cell r="A476" t="str">
            <v>Beltrán</v>
          </cell>
        </row>
        <row r="477">
          <cell r="A477" t="str">
            <v>Bituima</v>
          </cell>
        </row>
        <row r="478">
          <cell r="A478" t="str">
            <v>Bojacá</v>
          </cell>
        </row>
        <row r="479">
          <cell r="A479" t="str">
            <v>Cabrera-Cundinamarca</v>
          </cell>
        </row>
        <row r="480">
          <cell r="A480" t="str">
            <v>Cachipay</v>
          </cell>
        </row>
        <row r="481">
          <cell r="A481" t="str">
            <v>Cajicá</v>
          </cell>
        </row>
        <row r="482">
          <cell r="A482" t="str">
            <v>Caparrapí</v>
          </cell>
        </row>
        <row r="483">
          <cell r="A483" t="str">
            <v>Caqueza</v>
          </cell>
        </row>
        <row r="484">
          <cell r="A484" t="str">
            <v>Carmen de Carupa</v>
          </cell>
        </row>
        <row r="485">
          <cell r="A485" t="str">
            <v>Chaguaní</v>
          </cell>
        </row>
        <row r="486">
          <cell r="A486" t="str">
            <v>Chía</v>
          </cell>
        </row>
        <row r="487">
          <cell r="A487" t="str">
            <v>Chipaque</v>
          </cell>
        </row>
        <row r="488">
          <cell r="A488" t="str">
            <v>Choachí</v>
          </cell>
        </row>
        <row r="489">
          <cell r="A489" t="str">
            <v>Chocontá</v>
          </cell>
        </row>
        <row r="490">
          <cell r="A490" t="str">
            <v>Cogua</v>
          </cell>
        </row>
        <row r="491">
          <cell r="A491" t="str">
            <v>Cota</v>
          </cell>
        </row>
        <row r="492">
          <cell r="A492" t="str">
            <v>Cucunubá</v>
          </cell>
        </row>
        <row r="493">
          <cell r="A493" t="str">
            <v>El Colegio</v>
          </cell>
        </row>
        <row r="494">
          <cell r="A494" t="str">
            <v>El Peñón-Cundinamarca</v>
          </cell>
        </row>
        <row r="495">
          <cell r="A495" t="str">
            <v>El Rosal</v>
          </cell>
        </row>
        <row r="496">
          <cell r="A496" t="str">
            <v>Facatativá</v>
          </cell>
        </row>
        <row r="497">
          <cell r="A497" t="str">
            <v>Fomeque</v>
          </cell>
        </row>
        <row r="498">
          <cell r="A498" t="str">
            <v>Fosca</v>
          </cell>
        </row>
        <row r="499">
          <cell r="A499" t="str">
            <v>Funza</v>
          </cell>
        </row>
        <row r="500">
          <cell r="A500" t="str">
            <v>Fúquene</v>
          </cell>
        </row>
        <row r="501">
          <cell r="A501" t="str">
            <v>Fusagasugá</v>
          </cell>
        </row>
        <row r="502">
          <cell r="A502" t="str">
            <v>Gachala</v>
          </cell>
        </row>
        <row r="503">
          <cell r="A503" t="str">
            <v>Gachancipá</v>
          </cell>
        </row>
        <row r="504">
          <cell r="A504" t="str">
            <v>Gachetá</v>
          </cell>
        </row>
        <row r="505">
          <cell r="A505" t="str">
            <v>Gama</v>
          </cell>
        </row>
        <row r="506">
          <cell r="A506" t="str">
            <v>Girardot</v>
          </cell>
        </row>
        <row r="507">
          <cell r="A507" t="str">
            <v>Granada-Cundinamarca</v>
          </cell>
        </row>
        <row r="508">
          <cell r="A508" t="str">
            <v>Guachetá</v>
          </cell>
        </row>
        <row r="509">
          <cell r="A509" t="str">
            <v>Guaduas</v>
          </cell>
        </row>
        <row r="510">
          <cell r="A510" t="str">
            <v>Guasca</v>
          </cell>
        </row>
        <row r="511">
          <cell r="A511" t="str">
            <v>Guataquí</v>
          </cell>
        </row>
        <row r="512">
          <cell r="A512" t="str">
            <v>Guatavita</v>
          </cell>
        </row>
        <row r="513">
          <cell r="A513" t="str">
            <v>Guayabal de Siquima</v>
          </cell>
        </row>
        <row r="514">
          <cell r="A514" t="str">
            <v>Guayabetal</v>
          </cell>
        </row>
        <row r="515">
          <cell r="A515" t="str">
            <v>Gutiérrez</v>
          </cell>
        </row>
        <row r="516">
          <cell r="A516" t="str">
            <v>Jerusalén</v>
          </cell>
        </row>
        <row r="517">
          <cell r="A517" t="str">
            <v>Junín</v>
          </cell>
        </row>
        <row r="518">
          <cell r="A518" t="str">
            <v>La Calera</v>
          </cell>
        </row>
        <row r="519">
          <cell r="A519" t="str">
            <v>La Mesa</v>
          </cell>
        </row>
        <row r="520">
          <cell r="A520" t="str">
            <v>La Palma</v>
          </cell>
        </row>
        <row r="521">
          <cell r="A521" t="str">
            <v>La Peña</v>
          </cell>
        </row>
        <row r="522">
          <cell r="A522" t="str">
            <v>La Vega-Cundinamarca</v>
          </cell>
        </row>
        <row r="523">
          <cell r="A523" t="str">
            <v>Lenguazaque</v>
          </cell>
        </row>
        <row r="524">
          <cell r="A524" t="str">
            <v>Macheta</v>
          </cell>
        </row>
        <row r="525">
          <cell r="A525" t="str">
            <v>Madrid</v>
          </cell>
        </row>
        <row r="526">
          <cell r="A526" t="str">
            <v>Manta</v>
          </cell>
        </row>
        <row r="527">
          <cell r="A527" t="str">
            <v>Medina</v>
          </cell>
        </row>
        <row r="528">
          <cell r="A528" t="str">
            <v>Mosquera-Cundinamarca</v>
          </cell>
        </row>
        <row r="529">
          <cell r="A529" t="str">
            <v>Nariño-Cundinamarca</v>
          </cell>
        </row>
        <row r="530">
          <cell r="A530" t="str">
            <v>Nemocón</v>
          </cell>
        </row>
        <row r="531">
          <cell r="A531" t="str">
            <v>Nilo</v>
          </cell>
        </row>
        <row r="532">
          <cell r="A532" t="str">
            <v>Nimaima</v>
          </cell>
        </row>
        <row r="533">
          <cell r="A533" t="str">
            <v>Nocaima</v>
          </cell>
        </row>
        <row r="534">
          <cell r="A534" t="str">
            <v>Venecia-Cundinamarca</v>
          </cell>
        </row>
        <row r="535">
          <cell r="A535" t="str">
            <v>Pacho</v>
          </cell>
        </row>
        <row r="536">
          <cell r="A536" t="str">
            <v>Paime</v>
          </cell>
        </row>
        <row r="537">
          <cell r="A537" t="str">
            <v>Pandi</v>
          </cell>
        </row>
        <row r="538">
          <cell r="A538" t="str">
            <v>Paratebueno</v>
          </cell>
        </row>
        <row r="539">
          <cell r="A539" t="str">
            <v>Pasca</v>
          </cell>
        </row>
        <row r="540">
          <cell r="A540" t="str">
            <v>Puerto Salgar</v>
          </cell>
        </row>
        <row r="541">
          <cell r="A541" t="str">
            <v>Pulí</v>
          </cell>
        </row>
        <row r="542">
          <cell r="A542" t="str">
            <v>Quebradanegra</v>
          </cell>
        </row>
        <row r="543">
          <cell r="A543" t="str">
            <v>Quetame</v>
          </cell>
        </row>
        <row r="544">
          <cell r="A544" t="str">
            <v>Quipile</v>
          </cell>
        </row>
        <row r="545">
          <cell r="A545" t="str">
            <v>Apulo</v>
          </cell>
        </row>
        <row r="546">
          <cell r="A546" t="str">
            <v>Ricaurte-Cundinamarca</v>
          </cell>
        </row>
        <row r="547">
          <cell r="A547" t="str">
            <v>San Antonio del Tequendama</v>
          </cell>
        </row>
        <row r="548">
          <cell r="A548" t="str">
            <v>San Bernardo-Cundinamarca</v>
          </cell>
        </row>
        <row r="549">
          <cell r="A549" t="str">
            <v>San Cayetano-Cundinamarca</v>
          </cell>
        </row>
        <row r="550">
          <cell r="A550" t="str">
            <v>San Francisco-Cundinamarca</v>
          </cell>
        </row>
        <row r="551">
          <cell r="A551" t="str">
            <v>San Juan de Río Seco</v>
          </cell>
        </row>
        <row r="552">
          <cell r="A552" t="str">
            <v>Sasaima</v>
          </cell>
        </row>
        <row r="553">
          <cell r="A553" t="str">
            <v>Sesquilé</v>
          </cell>
        </row>
        <row r="554">
          <cell r="A554" t="str">
            <v>Sibaté</v>
          </cell>
        </row>
        <row r="555">
          <cell r="A555" t="str">
            <v>Silvania</v>
          </cell>
        </row>
        <row r="556">
          <cell r="A556" t="str">
            <v>Simijaca</v>
          </cell>
        </row>
        <row r="557">
          <cell r="A557" t="str">
            <v>Soacha</v>
          </cell>
        </row>
        <row r="558">
          <cell r="A558" t="str">
            <v>Sopó</v>
          </cell>
        </row>
        <row r="559">
          <cell r="A559" t="str">
            <v>Subachoque</v>
          </cell>
        </row>
        <row r="560">
          <cell r="A560" t="str">
            <v>Suesca</v>
          </cell>
        </row>
        <row r="561">
          <cell r="A561" t="str">
            <v>Supatá</v>
          </cell>
        </row>
        <row r="562">
          <cell r="A562" t="str">
            <v>Susa</v>
          </cell>
        </row>
        <row r="563">
          <cell r="A563" t="str">
            <v>Sutatausa</v>
          </cell>
        </row>
        <row r="564">
          <cell r="A564" t="str">
            <v>Tabio</v>
          </cell>
        </row>
        <row r="565">
          <cell r="A565" t="str">
            <v>Tausa</v>
          </cell>
        </row>
        <row r="566">
          <cell r="A566" t="str">
            <v>Tena</v>
          </cell>
        </row>
        <row r="567">
          <cell r="A567" t="str">
            <v>Tenjo</v>
          </cell>
        </row>
        <row r="568">
          <cell r="A568" t="str">
            <v>Tibacuy</v>
          </cell>
        </row>
        <row r="569">
          <cell r="A569" t="str">
            <v>Tibirita</v>
          </cell>
        </row>
        <row r="570">
          <cell r="A570" t="str">
            <v>Tocaima</v>
          </cell>
        </row>
        <row r="571">
          <cell r="A571" t="str">
            <v>Tocancipá</v>
          </cell>
        </row>
        <row r="572">
          <cell r="A572" t="str">
            <v>Topaipí</v>
          </cell>
        </row>
        <row r="573">
          <cell r="A573" t="str">
            <v>Ubalá</v>
          </cell>
        </row>
        <row r="574">
          <cell r="A574" t="str">
            <v>Ubaque</v>
          </cell>
        </row>
        <row r="575">
          <cell r="A575" t="str">
            <v>Villa de San Diego de Ubate</v>
          </cell>
        </row>
        <row r="576">
          <cell r="A576" t="str">
            <v>Une</v>
          </cell>
        </row>
        <row r="577">
          <cell r="A577" t="str">
            <v>Útica</v>
          </cell>
        </row>
        <row r="578">
          <cell r="A578" t="str">
            <v>Vergara</v>
          </cell>
        </row>
        <row r="579">
          <cell r="A579" t="str">
            <v>Vianí</v>
          </cell>
        </row>
        <row r="580">
          <cell r="A580" t="str">
            <v>Villagómez</v>
          </cell>
        </row>
        <row r="581">
          <cell r="A581" t="str">
            <v>Villapinzón</v>
          </cell>
        </row>
        <row r="582">
          <cell r="A582" t="str">
            <v>Villeta</v>
          </cell>
        </row>
        <row r="583">
          <cell r="A583" t="str">
            <v>Viotá</v>
          </cell>
        </row>
        <row r="584">
          <cell r="A584" t="str">
            <v>Yacopí</v>
          </cell>
        </row>
        <row r="585">
          <cell r="A585" t="str">
            <v>Zipacón</v>
          </cell>
        </row>
        <row r="586">
          <cell r="A586" t="str">
            <v>Zipaquirá</v>
          </cell>
        </row>
        <row r="587">
          <cell r="A587" t="str">
            <v>Chocó</v>
          </cell>
        </row>
        <row r="588">
          <cell r="A588" t="str">
            <v>Quibdó</v>
          </cell>
        </row>
        <row r="589">
          <cell r="A589" t="str">
            <v>Acandí</v>
          </cell>
        </row>
        <row r="590">
          <cell r="A590" t="str">
            <v>Alto Baudo</v>
          </cell>
        </row>
        <row r="591">
          <cell r="A591" t="str">
            <v>Atrato</v>
          </cell>
        </row>
        <row r="592">
          <cell r="A592" t="str">
            <v>Bagadó</v>
          </cell>
        </row>
        <row r="593">
          <cell r="A593" t="str">
            <v>Bahía Solano</v>
          </cell>
        </row>
        <row r="594">
          <cell r="A594" t="str">
            <v>Bajo Baudó</v>
          </cell>
        </row>
        <row r="595">
          <cell r="A595" t="str">
            <v>Bojaya</v>
          </cell>
        </row>
        <row r="596">
          <cell r="A596" t="str">
            <v>El Cantón del San Pablo</v>
          </cell>
        </row>
        <row r="597">
          <cell r="A597" t="str">
            <v>Carmen del Darien</v>
          </cell>
        </row>
        <row r="598">
          <cell r="A598" t="str">
            <v>Cértegui</v>
          </cell>
        </row>
        <row r="599">
          <cell r="A599" t="str">
            <v>Condoto</v>
          </cell>
        </row>
        <row r="600">
          <cell r="A600" t="str">
            <v>El Carmen de Atrato</v>
          </cell>
        </row>
        <row r="601">
          <cell r="A601" t="str">
            <v>El Litoral del San Juan</v>
          </cell>
        </row>
        <row r="602">
          <cell r="A602" t="str">
            <v>Istmina</v>
          </cell>
        </row>
        <row r="603">
          <cell r="A603" t="str">
            <v>Juradó</v>
          </cell>
        </row>
        <row r="604">
          <cell r="A604" t="str">
            <v>Lloró</v>
          </cell>
        </row>
        <row r="605">
          <cell r="A605" t="str">
            <v>Medio Atrato</v>
          </cell>
        </row>
        <row r="606">
          <cell r="A606" t="str">
            <v>Medio Baudó</v>
          </cell>
        </row>
        <row r="607">
          <cell r="A607" t="str">
            <v>Medio San Juan</v>
          </cell>
        </row>
        <row r="608">
          <cell r="A608" t="str">
            <v>Nóvita</v>
          </cell>
        </row>
        <row r="609">
          <cell r="A609" t="str">
            <v>Nuquí</v>
          </cell>
        </row>
        <row r="610">
          <cell r="A610" t="str">
            <v>Río Iro</v>
          </cell>
        </row>
        <row r="611">
          <cell r="A611" t="str">
            <v>Río Quito</v>
          </cell>
        </row>
        <row r="612">
          <cell r="A612" t="str">
            <v>Riosucio-Chocó</v>
          </cell>
        </row>
        <row r="613">
          <cell r="A613" t="str">
            <v>San José del Palmar</v>
          </cell>
        </row>
        <row r="614">
          <cell r="A614" t="str">
            <v>Sipí</v>
          </cell>
        </row>
        <row r="615">
          <cell r="A615" t="str">
            <v>Tadó</v>
          </cell>
        </row>
        <row r="616">
          <cell r="A616" t="str">
            <v>Unguía</v>
          </cell>
        </row>
        <row r="617">
          <cell r="A617" t="str">
            <v>Unión Panamericana</v>
          </cell>
        </row>
        <row r="618">
          <cell r="A618" t="str">
            <v>Huila</v>
          </cell>
        </row>
        <row r="619">
          <cell r="A619" t="str">
            <v>Neiva</v>
          </cell>
        </row>
        <row r="620">
          <cell r="A620" t="str">
            <v>Acevedo</v>
          </cell>
        </row>
        <row r="621">
          <cell r="A621" t="str">
            <v>Agrado</v>
          </cell>
        </row>
        <row r="622">
          <cell r="A622" t="str">
            <v>Aipe</v>
          </cell>
        </row>
        <row r="623">
          <cell r="A623" t="str">
            <v>Algeciras</v>
          </cell>
        </row>
        <row r="624">
          <cell r="A624" t="str">
            <v>Altamira</v>
          </cell>
        </row>
        <row r="625">
          <cell r="A625" t="str">
            <v>Baraya</v>
          </cell>
        </row>
        <row r="626">
          <cell r="A626" t="str">
            <v>Campoalegre</v>
          </cell>
        </row>
        <row r="627">
          <cell r="A627" t="str">
            <v>Colombia</v>
          </cell>
        </row>
        <row r="628">
          <cell r="A628" t="str">
            <v>Elías</v>
          </cell>
        </row>
        <row r="629">
          <cell r="A629" t="str">
            <v>Garzón</v>
          </cell>
        </row>
        <row r="630">
          <cell r="A630" t="str">
            <v>Gigante</v>
          </cell>
        </row>
        <row r="631">
          <cell r="A631" t="str">
            <v>Guadalupe-Huila</v>
          </cell>
        </row>
        <row r="632">
          <cell r="A632" t="str">
            <v>Hobo</v>
          </cell>
        </row>
        <row r="633">
          <cell r="A633" t="str">
            <v>Iquira</v>
          </cell>
        </row>
        <row r="634">
          <cell r="A634" t="str">
            <v>Isnos</v>
          </cell>
        </row>
        <row r="635">
          <cell r="A635" t="str">
            <v>La Argentina</v>
          </cell>
        </row>
        <row r="636">
          <cell r="A636" t="str">
            <v>La Plata</v>
          </cell>
        </row>
        <row r="637">
          <cell r="A637" t="str">
            <v>Nátaga</v>
          </cell>
        </row>
        <row r="638">
          <cell r="A638" t="str">
            <v>Oporapa</v>
          </cell>
        </row>
        <row r="639">
          <cell r="A639" t="str">
            <v>Paicol</v>
          </cell>
        </row>
        <row r="640">
          <cell r="A640" t="str">
            <v>Palermo</v>
          </cell>
        </row>
        <row r="641">
          <cell r="A641" t="str">
            <v>Palestina-Huila</v>
          </cell>
        </row>
        <row r="642">
          <cell r="A642" t="str">
            <v>Pital</v>
          </cell>
        </row>
        <row r="643">
          <cell r="A643" t="str">
            <v>Pitalito</v>
          </cell>
        </row>
        <row r="644">
          <cell r="A644" t="str">
            <v>Rivera</v>
          </cell>
        </row>
        <row r="645">
          <cell r="A645" t="str">
            <v>Saladoblanco</v>
          </cell>
        </row>
        <row r="646">
          <cell r="A646" t="str">
            <v>San Agustín</v>
          </cell>
        </row>
        <row r="647">
          <cell r="A647" t="str">
            <v>Santa María-Huila</v>
          </cell>
        </row>
        <row r="648">
          <cell r="A648" t="str">
            <v>Suaza</v>
          </cell>
        </row>
        <row r="649">
          <cell r="A649" t="str">
            <v>Tarqui</v>
          </cell>
        </row>
        <row r="650">
          <cell r="A650" t="str">
            <v>Tesalia</v>
          </cell>
        </row>
        <row r="651">
          <cell r="A651" t="str">
            <v>Tello</v>
          </cell>
        </row>
        <row r="652">
          <cell r="A652" t="str">
            <v>Teruel</v>
          </cell>
        </row>
        <row r="653">
          <cell r="A653" t="str">
            <v>Timaná</v>
          </cell>
        </row>
        <row r="654">
          <cell r="A654" t="str">
            <v>Villavieja</v>
          </cell>
        </row>
        <row r="655">
          <cell r="A655" t="str">
            <v>Yaguará</v>
          </cell>
        </row>
        <row r="656">
          <cell r="A656" t="str">
            <v>La Guajira</v>
          </cell>
        </row>
        <row r="657">
          <cell r="A657" t="str">
            <v>Riohacha</v>
          </cell>
        </row>
        <row r="658">
          <cell r="A658" t="str">
            <v>Albania-La Guajira</v>
          </cell>
        </row>
        <row r="659">
          <cell r="A659" t="str">
            <v>Barrancas</v>
          </cell>
        </row>
        <row r="660">
          <cell r="A660" t="str">
            <v>Dibulla</v>
          </cell>
        </row>
        <row r="661">
          <cell r="A661" t="str">
            <v>Distracción</v>
          </cell>
        </row>
        <row r="662">
          <cell r="A662" t="str">
            <v>El Molino</v>
          </cell>
        </row>
        <row r="663">
          <cell r="A663" t="str">
            <v>Fonseca</v>
          </cell>
        </row>
        <row r="664">
          <cell r="A664" t="str">
            <v>Hatonuevo</v>
          </cell>
        </row>
        <row r="665">
          <cell r="A665" t="str">
            <v>La Jagua del Pilar</v>
          </cell>
        </row>
        <row r="666">
          <cell r="A666" t="str">
            <v>Maicao</v>
          </cell>
        </row>
        <row r="667">
          <cell r="A667" t="str">
            <v>Manaure-La Guajira</v>
          </cell>
        </row>
        <row r="668">
          <cell r="A668" t="str">
            <v>San Juan del Cesar</v>
          </cell>
        </row>
        <row r="669">
          <cell r="A669" t="str">
            <v>Uribia</v>
          </cell>
        </row>
        <row r="670">
          <cell r="A670" t="str">
            <v>Urumita</v>
          </cell>
        </row>
        <row r="671">
          <cell r="A671" t="str">
            <v>Villanueva-La Guajira</v>
          </cell>
        </row>
        <row r="672">
          <cell r="A672" t="str">
            <v>Magdalena</v>
          </cell>
        </row>
        <row r="673">
          <cell r="A673" t="str">
            <v>Santa Marta</v>
          </cell>
        </row>
        <row r="674">
          <cell r="A674" t="str">
            <v>Algarrobo</v>
          </cell>
        </row>
        <row r="675">
          <cell r="A675" t="str">
            <v>Aracataca</v>
          </cell>
        </row>
        <row r="676">
          <cell r="A676" t="str">
            <v>Ariguaní</v>
          </cell>
        </row>
        <row r="677">
          <cell r="A677" t="str">
            <v>Cerro San Antonio</v>
          </cell>
        </row>
        <row r="678">
          <cell r="A678" t="str">
            <v>Chivolo</v>
          </cell>
        </row>
        <row r="679">
          <cell r="A679" t="str">
            <v>Ciénaga</v>
          </cell>
        </row>
        <row r="680">
          <cell r="A680" t="str">
            <v>Concordia-Magdalena</v>
          </cell>
        </row>
        <row r="681">
          <cell r="A681" t="str">
            <v>El Banco</v>
          </cell>
        </row>
        <row r="682">
          <cell r="A682" t="str">
            <v>El Piñon</v>
          </cell>
        </row>
        <row r="683">
          <cell r="A683" t="str">
            <v>El Retén</v>
          </cell>
        </row>
        <row r="684">
          <cell r="A684" t="str">
            <v>Fundación</v>
          </cell>
        </row>
        <row r="685">
          <cell r="A685" t="str">
            <v>Guamal-Magdalena</v>
          </cell>
        </row>
        <row r="686">
          <cell r="A686" t="str">
            <v>Nueva Granada</v>
          </cell>
        </row>
        <row r="687">
          <cell r="A687" t="str">
            <v>Pedraza</v>
          </cell>
        </row>
        <row r="688">
          <cell r="A688" t="str">
            <v>Pijiño del Carmen</v>
          </cell>
        </row>
        <row r="689">
          <cell r="A689" t="str">
            <v>Pivijay</v>
          </cell>
        </row>
        <row r="690">
          <cell r="A690" t="str">
            <v>Plato</v>
          </cell>
        </row>
        <row r="691">
          <cell r="A691" t="str">
            <v>Puebloviejo</v>
          </cell>
        </row>
        <row r="692">
          <cell r="A692" t="str">
            <v>Remolino</v>
          </cell>
        </row>
        <row r="693">
          <cell r="A693" t="str">
            <v>Sabanas de San Angel</v>
          </cell>
        </row>
        <row r="694">
          <cell r="A694" t="str">
            <v>Salamina-Magdalena</v>
          </cell>
        </row>
        <row r="695">
          <cell r="A695" t="str">
            <v>San Sebastián de Buenavista</v>
          </cell>
        </row>
        <row r="696">
          <cell r="A696" t="str">
            <v>San Zenón</v>
          </cell>
        </row>
        <row r="697">
          <cell r="A697" t="str">
            <v>Santa Ana</v>
          </cell>
        </row>
        <row r="698">
          <cell r="A698" t="str">
            <v>Santa Bárbara de Pinto</v>
          </cell>
        </row>
        <row r="699">
          <cell r="A699" t="str">
            <v>Sitionuevo</v>
          </cell>
        </row>
        <row r="700">
          <cell r="A700" t="str">
            <v>Tenerife</v>
          </cell>
        </row>
        <row r="701">
          <cell r="A701" t="str">
            <v>Zapayán</v>
          </cell>
        </row>
        <row r="702">
          <cell r="A702" t="str">
            <v>Zona Bananera</v>
          </cell>
        </row>
        <row r="703">
          <cell r="A703" t="str">
            <v>Meta</v>
          </cell>
        </row>
        <row r="704">
          <cell r="A704" t="str">
            <v>Villavicencio</v>
          </cell>
        </row>
        <row r="705">
          <cell r="A705" t="str">
            <v>Acacías</v>
          </cell>
        </row>
        <row r="706">
          <cell r="A706" t="str">
            <v>Barranca de Upía</v>
          </cell>
        </row>
        <row r="707">
          <cell r="A707" t="str">
            <v>Cabuyaro</v>
          </cell>
        </row>
        <row r="708">
          <cell r="A708" t="str">
            <v>Castilla la Nueva</v>
          </cell>
        </row>
        <row r="709">
          <cell r="A709" t="str">
            <v>Cubarral</v>
          </cell>
        </row>
        <row r="710">
          <cell r="A710" t="str">
            <v>Cumaral</v>
          </cell>
        </row>
        <row r="711">
          <cell r="A711" t="str">
            <v>El Calvario</v>
          </cell>
        </row>
        <row r="712">
          <cell r="A712" t="str">
            <v>El Castillo</v>
          </cell>
        </row>
        <row r="713">
          <cell r="A713" t="str">
            <v>El Dorado</v>
          </cell>
        </row>
        <row r="714">
          <cell r="A714" t="str">
            <v>Fuente de Oro</v>
          </cell>
        </row>
        <row r="715">
          <cell r="A715" t="str">
            <v>Granada-Meta</v>
          </cell>
        </row>
        <row r="716">
          <cell r="A716" t="str">
            <v>Guamal-Meta</v>
          </cell>
        </row>
        <row r="717">
          <cell r="A717" t="str">
            <v>Mapiripán</v>
          </cell>
        </row>
        <row r="718">
          <cell r="A718" t="str">
            <v>Mesetas</v>
          </cell>
        </row>
        <row r="719">
          <cell r="A719" t="str">
            <v>La Macarena</v>
          </cell>
        </row>
        <row r="720">
          <cell r="A720" t="str">
            <v>Uribe</v>
          </cell>
        </row>
        <row r="721">
          <cell r="A721" t="str">
            <v>Lejanías</v>
          </cell>
        </row>
        <row r="722">
          <cell r="A722" t="str">
            <v>Puerto Concordia</v>
          </cell>
        </row>
        <row r="723">
          <cell r="A723" t="str">
            <v>Puerto Gaitán</v>
          </cell>
        </row>
        <row r="724">
          <cell r="A724" t="str">
            <v>Puerto López</v>
          </cell>
        </row>
        <row r="725">
          <cell r="A725" t="str">
            <v>Puerto Lleras</v>
          </cell>
        </row>
        <row r="726">
          <cell r="A726" t="str">
            <v>Puerto Rico-Meta</v>
          </cell>
        </row>
        <row r="727">
          <cell r="A727" t="str">
            <v>Restrepo-Meta</v>
          </cell>
        </row>
        <row r="728">
          <cell r="A728" t="str">
            <v>San Carlos de Guaroa</v>
          </cell>
        </row>
        <row r="729">
          <cell r="A729" t="str">
            <v>San Juan de Arama</v>
          </cell>
        </row>
        <row r="730">
          <cell r="A730" t="str">
            <v>San Juanito</v>
          </cell>
        </row>
        <row r="731">
          <cell r="A731" t="str">
            <v>San Martín-Meta</v>
          </cell>
        </row>
        <row r="732">
          <cell r="A732" t="str">
            <v>Vistahermosa</v>
          </cell>
        </row>
        <row r="733">
          <cell r="A733" t="str">
            <v>Nariño</v>
          </cell>
        </row>
        <row r="734">
          <cell r="A734" t="str">
            <v>Pasto</v>
          </cell>
        </row>
        <row r="735">
          <cell r="A735" t="str">
            <v>Albán-Nariño</v>
          </cell>
        </row>
        <row r="736">
          <cell r="A736" t="str">
            <v>Aldana</v>
          </cell>
        </row>
        <row r="737">
          <cell r="A737" t="str">
            <v>Ancuyá</v>
          </cell>
        </row>
        <row r="738">
          <cell r="A738" t="str">
            <v>Arboleda</v>
          </cell>
        </row>
        <row r="739">
          <cell r="A739" t="str">
            <v>Barbacoas</v>
          </cell>
        </row>
        <row r="740">
          <cell r="A740" t="str">
            <v>Belén-Nariño</v>
          </cell>
        </row>
        <row r="741">
          <cell r="A741" t="str">
            <v>Buesaco</v>
          </cell>
        </row>
        <row r="742">
          <cell r="A742" t="str">
            <v>Colón-Nariño</v>
          </cell>
        </row>
        <row r="743">
          <cell r="A743" t="str">
            <v>Consaca</v>
          </cell>
        </row>
        <row r="744">
          <cell r="A744" t="str">
            <v>Contadero</v>
          </cell>
        </row>
        <row r="745">
          <cell r="A745" t="str">
            <v>Córdoba-Nariño</v>
          </cell>
        </row>
        <row r="746">
          <cell r="A746" t="str">
            <v>Cuaspud</v>
          </cell>
        </row>
        <row r="747">
          <cell r="A747" t="str">
            <v>Cumbal</v>
          </cell>
        </row>
        <row r="748">
          <cell r="A748" t="str">
            <v>Cumbitara</v>
          </cell>
        </row>
        <row r="749">
          <cell r="A749" t="str">
            <v>Chachagüí</v>
          </cell>
        </row>
        <row r="750">
          <cell r="A750" t="str">
            <v>El Charco</v>
          </cell>
        </row>
        <row r="751">
          <cell r="A751" t="str">
            <v>El Peñol</v>
          </cell>
        </row>
        <row r="752">
          <cell r="A752" t="str">
            <v>El Rosario</v>
          </cell>
        </row>
        <row r="753">
          <cell r="A753" t="str">
            <v>El Tablón de Gómez</v>
          </cell>
        </row>
        <row r="754">
          <cell r="A754" t="str">
            <v>El Tambo-Nariño</v>
          </cell>
        </row>
        <row r="755">
          <cell r="A755" t="str">
            <v>Funes</v>
          </cell>
        </row>
        <row r="756">
          <cell r="A756" t="str">
            <v>Guachucal</v>
          </cell>
        </row>
        <row r="757">
          <cell r="A757" t="str">
            <v>Guaitarilla</v>
          </cell>
        </row>
        <row r="758">
          <cell r="A758" t="str">
            <v>Gualmatán</v>
          </cell>
        </row>
        <row r="759">
          <cell r="A759" t="str">
            <v>Iles</v>
          </cell>
        </row>
        <row r="760">
          <cell r="A760" t="str">
            <v>Imués</v>
          </cell>
        </row>
        <row r="761">
          <cell r="A761" t="str">
            <v>Ipiales</v>
          </cell>
        </row>
        <row r="762">
          <cell r="A762" t="str">
            <v>La Cruz</v>
          </cell>
        </row>
        <row r="763">
          <cell r="A763" t="str">
            <v>La Florida</v>
          </cell>
        </row>
        <row r="764">
          <cell r="A764" t="str">
            <v>La Llanada</v>
          </cell>
        </row>
        <row r="765">
          <cell r="A765" t="str">
            <v>La Tola</v>
          </cell>
        </row>
        <row r="766">
          <cell r="A766" t="str">
            <v>La Unión-Nariño</v>
          </cell>
        </row>
        <row r="767">
          <cell r="A767" t="str">
            <v>Leiva</v>
          </cell>
        </row>
        <row r="768">
          <cell r="A768" t="str">
            <v>Linares</v>
          </cell>
        </row>
        <row r="769">
          <cell r="A769" t="str">
            <v>Los Andes</v>
          </cell>
        </row>
        <row r="770">
          <cell r="A770" t="str">
            <v>Magüi</v>
          </cell>
        </row>
        <row r="771">
          <cell r="A771" t="str">
            <v>Mallama</v>
          </cell>
        </row>
        <row r="772">
          <cell r="A772" t="str">
            <v>Mosquera-Nariño</v>
          </cell>
        </row>
        <row r="773">
          <cell r="A773" t="str">
            <v>Nariño-Nariño</v>
          </cell>
        </row>
        <row r="774">
          <cell r="A774" t="str">
            <v>Olaya Herrera</v>
          </cell>
        </row>
        <row r="775">
          <cell r="A775" t="str">
            <v>Ospina</v>
          </cell>
        </row>
        <row r="776">
          <cell r="A776" t="str">
            <v>Francisco Pizarro</v>
          </cell>
        </row>
        <row r="777">
          <cell r="A777" t="str">
            <v>Policarpa</v>
          </cell>
        </row>
        <row r="778">
          <cell r="A778" t="str">
            <v>Potosí</v>
          </cell>
        </row>
        <row r="779">
          <cell r="A779" t="str">
            <v>Providencia-Nariño</v>
          </cell>
        </row>
        <row r="780">
          <cell r="A780" t="str">
            <v>Puerres</v>
          </cell>
        </row>
        <row r="781">
          <cell r="A781" t="str">
            <v>Pupiales</v>
          </cell>
        </row>
        <row r="782">
          <cell r="A782" t="str">
            <v>Ricaurte-Nariño</v>
          </cell>
        </row>
        <row r="783">
          <cell r="A783" t="str">
            <v>Roberto Payán</v>
          </cell>
        </row>
        <row r="784">
          <cell r="A784" t="str">
            <v>Samaniego</v>
          </cell>
        </row>
        <row r="785">
          <cell r="A785" t="str">
            <v>Sandoná</v>
          </cell>
        </row>
        <row r="786">
          <cell r="A786" t="str">
            <v>San Bernardo-Nariño</v>
          </cell>
        </row>
        <row r="787">
          <cell r="A787" t="str">
            <v>San Lorenzo</v>
          </cell>
        </row>
        <row r="788">
          <cell r="A788" t="str">
            <v>San Pablo-Nariño</v>
          </cell>
        </row>
        <row r="789">
          <cell r="A789" t="str">
            <v>San Pedro de Cartago</v>
          </cell>
        </row>
        <row r="790">
          <cell r="A790" t="str">
            <v>Santa Bárbara-Nariño</v>
          </cell>
        </row>
        <row r="791">
          <cell r="A791" t="str">
            <v>Santacruz</v>
          </cell>
        </row>
        <row r="792">
          <cell r="A792" t="str">
            <v>Sapuyes</v>
          </cell>
        </row>
        <row r="793">
          <cell r="A793" t="str">
            <v>Taminango</v>
          </cell>
        </row>
        <row r="794">
          <cell r="A794" t="str">
            <v>Tangua</v>
          </cell>
        </row>
        <row r="795">
          <cell r="A795" t="str">
            <v>San Andres de Tumaco</v>
          </cell>
        </row>
        <row r="796">
          <cell r="A796" t="str">
            <v>Túquerres</v>
          </cell>
        </row>
        <row r="797">
          <cell r="A797" t="str">
            <v>Yacuanquer</v>
          </cell>
        </row>
        <row r="798">
          <cell r="A798" t="str">
            <v>Norte De Santander</v>
          </cell>
        </row>
        <row r="799">
          <cell r="A799" t="str">
            <v>Cúcuta</v>
          </cell>
        </row>
        <row r="800">
          <cell r="A800" t="str">
            <v>Abrego</v>
          </cell>
        </row>
        <row r="801">
          <cell r="A801" t="str">
            <v>Arboledas</v>
          </cell>
        </row>
        <row r="802">
          <cell r="A802" t="str">
            <v>Bochalema</v>
          </cell>
        </row>
        <row r="803">
          <cell r="A803" t="str">
            <v>Bucarasica</v>
          </cell>
        </row>
        <row r="804">
          <cell r="A804" t="str">
            <v>Cácota</v>
          </cell>
        </row>
        <row r="805">
          <cell r="A805" t="str">
            <v>Cachirá</v>
          </cell>
        </row>
        <row r="806">
          <cell r="A806" t="str">
            <v>Chinácota</v>
          </cell>
        </row>
        <row r="807">
          <cell r="A807" t="str">
            <v>Chitagá</v>
          </cell>
        </row>
        <row r="808">
          <cell r="A808" t="str">
            <v>Convención</v>
          </cell>
        </row>
        <row r="809">
          <cell r="A809" t="str">
            <v>Cucutilla</v>
          </cell>
        </row>
        <row r="810">
          <cell r="A810" t="str">
            <v>Durania</v>
          </cell>
        </row>
        <row r="811">
          <cell r="A811" t="str">
            <v>El Carmen</v>
          </cell>
        </row>
        <row r="812">
          <cell r="A812" t="str">
            <v>El Tarra</v>
          </cell>
        </row>
        <row r="813">
          <cell r="A813" t="str">
            <v>El Zulia</v>
          </cell>
        </row>
        <row r="814">
          <cell r="A814" t="str">
            <v>Gramalote</v>
          </cell>
        </row>
        <row r="815">
          <cell r="A815" t="str">
            <v>Hacarí</v>
          </cell>
        </row>
        <row r="816">
          <cell r="A816" t="str">
            <v>Herrán</v>
          </cell>
        </row>
        <row r="817">
          <cell r="A817" t="str">
            <v>Labateca</v>
          </cell>
        </row>
        <row r="818">
          <cell r="A818" t="str">
            <v>La Esperanza</v>
          </cell>
        </row>
        <row r="819">
          <cell r="A819" t="str">
            <v>La Playa</v>
          </cell>
        </row>
        <row r="820">
          <cell r="A820" t="str">
            <v>Los Patios</v>
          </cell>
        </row>
        <row r="821">
          <cell r="A821" t="str">
            <v>Lourdes</v>
          </cell>
        </row>
        <row r="822">
          <cell r="A822" t="str">
            <v>Mutiscua</v>
          </cell>
        </row>
        <row r="823">
          <cell r="A823" t="str">
            <v>Ocaña</v>
          </cell>
        </row>
        <row r="824">
          <cell r="A824" t="str">
            <v>Pamplona</v>
          </cell>
        </row>
        <row r="825">
          <cell r="A825" t="str">
            <v>Pamplonita</v>
          </cell>
        </row>
        <row r="826">
          <cell r="A826" t="str">
            <v>Puerto Santander-Norte De Santander</v>
          </cell>
        </row>
        <row r="827">
          <cell r="A827" t="str">
            <v>Ragonvalia</v>
          </cell>
        </row>
        <row r="828">
          <cell r="A828" t="str">
            <v>Salazar</v>
          </cell>
        </row>
        <row r="829">
          <cell r="A829" t="str">
            <v>San Calixto</v>
          </cell>
        </row>
        <row r="830">
          <cell r="A830" t="str">
            <v>San Cayetano-Norte De Santander</v>
          </cell>
        </row>
        <row r="831">
          <cell r="A831" t="str">
            <v>Santiago-Norte De Santander</v>
          </cell>
        </row>
        <row r="832">
          <cell r="A832" t="str">
            <v>Sardinata</v>
          </cell>
        </row>
        <row r="833">
          <cell r="A833" t="str">
            <v>Silos</v>
          </cell>
        </row>
        <row r="834">
          <cell r="A834" t="str">
            <v>Teorama</v>
          </cell>
        </row>
        <row r="835">
          <cell r="A835" t="str">
            <v>Tibú</v>
          </cell>
        </row>
        <row r="836">
          <cell r="A836" t="str">
            <v>Toledo-Norte De Santander</v>
          </cell>
        </row>
        <row r="837">
          <cell r="A837" t="str">
            <v>Villa Caro</v>
          </cell>
        </row>
        <row r="838">
          <cell r="A838" t="str">
            <v>Villa del Rosario</v>
          </cell>
        </row>
        <row r="839">
          <cell r="A839" t="str">
            <v>Quindío</v>
          </cell>
        </row>
        <row r="840">
          <cell r="A840" t="str">
            <v>Armenia-Quindío</v>
          </cell>
        </row>
        <row r="841">
          <cell r="A841" t="str">
            <v>Buenavista-Quindío</v>
          </cell>
        </row>
        <row r="842">
          <cell r="A842" t="str">
            <v>Calarca</v>
          </cell>
        </row>
        <row r="843">
          <cell r="A843" t="str">
            <v>Circasia</v>
          </cell>
        </row>
        <row r="844">
          <cell r="A844" t="str">
            <v>Córdoba-Quindío</v>
          </cell>
        </row>
        <row r="845">
          <cell r="A845" t="str">
            <v>Filandia</v>
          </cell>
        </row>
        <row r="846">
          <cell r="A846" t="str">
            <v>Génova</v>
          </cell>
        </row>
        <row r="847">
          <cell r="A847" t="str">
            <v>La Tebaida</v>
          </cell>
        </row>
        <row r="848">
          <cell r="A848" t="str">
            <v>Montenegro</v>
          </cell>
        </row>
        <row r="849">
          <cell r="A849" t="str">
            <v>Pijao</v>
          </cell>
        </row>
        <row r="850">
          <cell r="A850" t="str">
            <v>Quimbaya</v>
          </cell>
        </row>
        <row r="851">
          <cell r="A851" t="str">
            <v>Salento</v>
          </cell>
        </row>
        <row r="852">
          <cell r="A852" t="str">
            <v>Risaralda-Risaralda</v>
          </cell>
        </row>
        <row r="853">
          <cell r="A853" t="str">
            <v>Pereira</v>
          </cell>
        </row>
        <row r="854">
          <cell r="A854" t="str">
            <v>Apía</v>
          </cell>
        </row>
        <row r="855">
          <cell r="A855" t="str">
            <v>Balboa-Risaralda</v>
          </cell>
        </row>
        <row r="856">
          <cell r="A856" t="str">
            <v>Belén de Umbría</v>
          </cell>
        </row>
        <row r="857">
          <cell r="A857" t="str">
            <v>Dosquebradas</v>
          </cell>
        </row>
        <row r="858">
          <cell r="A858" t="str">
            <v>Guática</v>
          </cell>
        </row>
        <row r="859">
          <cell r="A859" t="str">
            <v>La Celia</v>
          </cell>
        </row>
        <row r="860">
          <cell r="A860" t="str">
            <v>La Virginia</v>
          </cell>
        </row>
        <row r="861">
          <cell r="A861" t="str">
            <v>Marsella</v>
          </cell>
        </row>
        <row r="862">
          <cell r="A862" t="str">
            <v>Mistrató</v>
          </cell>
        </row>
        <row r="863">
          <cell r="A863" t="str">
            <v>Pueblo Rico</v>
          </cell>
        </row>
        <row r="864">
          <cell r="A864" t="str">
            <v>Quinchía</v>
          </cell>
        </row>
        <row r="865">
          <cell r="A865" t="str">
            <v>Santa Rosa de Cabal</v>
          </cell>
        </row>
        <row r="866">
          <cell r="A866" t="str">
            <v>Santuario</v>
          </cell>
        </row>
        <row r="867">
          <cell r="A867" t="str">
            <v>Santander</v>
          </cell>
        </row>
        <row r="868">
          <cell r="A868" t="str">
            <v>Bucaramanga</v>
          </cell>
        </row>
        <row r="869">
          <cell r="A869" t="str">
            <v>Aguada</v>
          </cell>
        </row>
        <row r="870">
          <cell r="A870" t="str">
            <v>Albania-Santander</v>
          </cell>
        </row>
        <row r="871">
          <cell r="A871" t="str">
            <v>Aratoca</v>
          </cell>
        </row>
        <row r="872">
          <cell r="A872" t="str">
            <v>Barbosa-Santander</v>
          </cell>
        </row>
        <row r="873">
          <cell r="A873" t="str">
            <v>Barichara</v>
          </cell>
        </row>
        <row r="874">
          <cell r="A874" t="str">
            <v>Barrancabermeja</v>
          </cell>
        </row>
        <row r="875">
          <cell r="A875" t="str">
            <v>Betulia-Santander</v>
          </cell>
        </row>
        <row r="876">
          <cell r="A876" t="str">
            <v>Bolívar-Santander</v>
          </cell>
        </row>
        <row r="877">
          <cell r="A877" t="str">
            <v>Cabrera-Santander</v>
          </cell>
        </row>
        <row r="878">
          <cell r="A878" t="str">
            <v>California</v>
          </cell>
        </row>
        <row r="879">
          <cell r="A879" t="str">
            <v>Capitanejo</v>
          </cell>
        </row>
        <row r="880">
          <cell r="A880" t="str">
            <v>Carcasí</v>
          </cell>
        </row>
        <row r="881">
          <cell r="A881" t="str">
            <v>Cepitá</v>
          </cell>
        </row>
        <row r="882">
          <cell r="A882" t="str">
            <v>Cerrito</v>
          </cell>
        </row>
        <row r="883">
          <cell r="A883" t="str">
            <v>Charalá</v>
          </cell>
        </row>
        <row r="884">
          <cell r="A884" t="str">
            <v>Charta</v>
          </cell>
        </row>
        <row r="885">
          <cell r="A885" t="str">
            <v>Chima</v>
          </cell>
        </row>
        <row r="886">
          <cell r="A886" t="str">
            <v>Chipatá</v>
          </cell>
        </row>
        <row r="887">
          <cell r="A887" t="str">
            <v>Cimitarra</v>
          </cell>
        </row>
        <row r="888">
          <cell r="A888" t="str">
            <v>Concepción-Santander</v>
          </cell>
        </row>
        <row r="889">
          <cell r="A889" t="str">
            <v>Confines</v>
          </cell>
        </row>
        <row r="890">
          <cell r="A890" t="str">
            <v>Contratación</v>
          </cell>
        </row>
        <row r="891">
          <cell r="A891" t="str">
            <v>Coromoro</v>
          </cell>
        </row>
        <row r="892">
          <cell r="A892" t="str">
            <v>Curití</v>
          </cell>
        </row>
        <row r="893">
          <cell r="A893" t="str">
            <v>El Carmen de Chucurí</v>
          </cell>
        </row>
        <row r="894">
          <cell r="A894" t="str">
            <v>El Guacamayo</v>
          </cell>
        </row>
        <row r="895">
          <cell r="A895" t="str">
            <v>El Peñón-Santander</v>
          </cell>
        </row>
        <row r="896">
          <cell r="A896" t="str">
            <v>El Playón</v>
          </cell>
        </row>
        <row r="897">
          <cell r="A897" t="str">
            <v>Encino</v>
          </cell>
        </row>
        <row r="898">
          <cell r="A898" t="str">
            <v>Enciso</v>
          </cell>
        </row>
        <row r="899">
          <cell r="A899" t="str">
            <v>Florián</v>
          </cell>
        </row>
        <row r="900">
          <cell r="A900" t="str">
            <v>Floridablanca</v>
          </cell>
        </row>
        <row r="901">
          <cell r="A901" t="str">
            <v>Galán</v>
          </cell>
        </row>
        <row r="902">
          <cell r="A902" t="str">
            <v>Gambita</v>
          </cell>
        </row>
        <row r="903">
          <cell r="A903" t="str">
            <v>Girón</v>
          </cell>
        </row>
        <row r="904">
          <cell r="A904" t="str">
            <v>Guaca</v>
          </cell>
        </row>
        <row r="905">
          <cell r="A905" t="str">
            <v>Guadalupe-Santander</v>
          </cell>
        </row>
        <row r="906">
          <cell r="A906" t="str">
            <v>Guapotá</v>
          </cell>
        </row>
        <row r="907">
          <cell r="A907" t="str">
            <v>Guavatá</v>
          </cell>
        </row>
        <row r="908">
          <cell r="A908" t="str">
            <v>Güepsa</v>
          </cell>
        </row>
        <row r="909">
          <cell r="A909" t="str">
            <v>Hato</v>
          </cell>
        </row>
        <row r="910">
          <cell r="A910" t="str">
            <v>Jesús María</v>
          </cell>
        </row>
        <row r="911">
          <cell r="A911" t="str">
            <v>Jordán</v>
          </cell>
        </row>
        <row r="912">
          <cell r="A912" t="str">
            <v>La Belleza</v>
          </cell>
        </row>
        <row r="913">
          <cell r="A913" t="str">
            <v>Landázuri</v>
          </cell>
        </row>
        <row r="914">
          <cell r="A914" t="str">
            <v>La Paz-Santander</v>
          </cell>
        </row>
        <row r="915">
          <cell r="A915" t="str">
            <v>Lebríja</v>
          </cell>
        </row>
        <row r="916">
          <cell r="A916" t="str">
            <v>Los Santos</v>
          </cell>
        </row>
        <row r="917">
          <cell r="A917" t="str">
            <v>Macaravita</v>
          </cell>
        </row>
        <row r="918">
          <cell r="A918" t="str">
            <v>Málaga</v>
          </cell>
        </row>
        <row r="919">
          <cell r="A919" t="str">
            <v>Matanza</v>
          </cell>
        </row>
        <row r="920">
          <cell r="A920" t="str">
            <v>Mogotes</v>
          </cell>
        </row>
        <row r="921">
          <cell r="A921" t="str">
            <v>Molagavita</v>
          </cell>
        </row>
        <row r="922">
          <cell r="A922" t="str">
            <v>Ocamonte</v>
          </cell>
        </row>
        <row r="923">
          <cell r="A923" t="str">
            <v>Oiba</v>
          </cell>
        </row>
        <row r="924">
          <cell r="A924" t="str">
            <v>Onzaga</v>
          </cell>
        </row>
        <row r="925">
          <cell r="A925" t="str">
            <v>Palmar</v>
          </cell>
        </row>
        <row r="926">
          <cell r="A926" t="str">
            <v>Palmas del Socorro</v>
          </cell>
        </row>
        <row r="927">
          <cell r="A927" t="str">
            <v>Páramo</v>
          </cell>
        </row>
        <row r="928">
          <cell r="A928" t="str">
            <v>Piedecuesta</v>
          </cell>
        </row>
        <row r="929">
          <cell r="A929" t="str">
            <v>Pinchote</v>
          </cell>
        </row>
        <row r="930">
          <cell r="A930" t="str">
            <v>Puente Nacional</v>
          </cell>
        </row>
        <row r="931">
          <cell r="A931" t="str">
            <v>Puerto Parra</v>
          </cell>
        </row>
        <row r="932">
          <cell r="A932" t="str">
            <v>Puerto Wilches</v>
          </cell>
        </row>
        <row r="933">
          <cell r="A933" t="str">
            <v>Rionegro-Santander</v>
          </cell>
        </row>
        <row r="934">
          <cell r="A934" t="str">
            <v>Sabana de Torres</v>
          </cell>
        </row>
        <row r="935">
          <cell r="A935" t="str">
            <v>San Andrés-Santander</v>
          </cell>
        </row>
        <row r="936">
          <cell r="A936" t="str">
            <v>San Benito</v>
          </cell>
        </row>
        <row r="937">
          <cell r="A937" t="str">
            <v>San Gil</v>
          </cell>
        </row>
        <row r="938">
          <cell r="A938" t="str">
            <v>San Joaquín</v>
          </cell>
        </row>
        <row r="939">
          <cell r="A939" t="str">
            <v>San José de Miranda</v>
          </cell>
        </row>
        <row r="940">
          <cell r="A940" t="str">
            <v>San Miguel-Santander</v>
          </cell>
        </row>
        <row r="941">
          <cell r="A941" t="str">
            <v>San Vicente de Chucurí</v>
          </cell>
        </row>
        <row r="942">
          <cell r="A942" t="str">
            <v>Santa Bárbara-Santander</v>
          </cell>
        </row>
        <row r="943">
          <cell r="A943" t="str">
            <v>Santa Helena del Opón</v>
          </cell>
        </row>
        <row r="944">
          <cell r="A944" t="str">
            <v>Simacota</v>
          </cell>
        </row>
        <row r="945">
          <cell r="A945" t="str">
            <v>Socorro</v>
          </cell>
        </row>
        <row r="946">
          <cell r="A946" t="str">
            <v>Suaita</v>
          </cell>
        </row>
        <row r="947">
          <cell r="A947" t="str">
            <v>Sucre-Santander</v>
          </cell>
        </row>
        <row r="948">
          <cell r="A948" t="str">
            <v>Suratá</v>
          </cell>
        </row>
        <row r="949">
          <cell r="A949" t="str">
            <v>Tona</v>
          </cell>
        </row>
        <row r="950">
          <cell r="A950" t="str">
            <v>Valle de San José</v>
          </cell>
        </row>
        <row r="951">
          <cell r="A951" t="str">
            <v>Vélez</v>
          </cell>
        </row>
        <row r="952">
          <cell r="A952" t="str">
            <v>Vetas</v>
          </cell>
        </row>
        <row r="953">
          <cell r="A953" t="str">
            <v>Villanueva-Santander</v>
          </cell>
        </row>
        <row r="954">
          <cell r="A954" t="str">
            <v>Zapatoca</v>
          </cell>
        </row>
        <row r="955">
          <cell r="A955" t="str">
            <v>Sucre</v>
          </cell>
        </row>
        <row r="956">
          <cell r="A956" t="str">
            <v>Sincelejo</v>
          </cell>
        </row>
        <row r="957">
          <cell r="A957" t="str">
            <v>Buenavista-Sucre</v>
          </cell>
        </row>
        <row r="958">
          <cell r="A958" t="str">
            <v>Caimito</v>
          </cell>
        </row>
        <row r="959">
          <cell r="A959" t="str">
            <v>Coloso</v>
          </cell>
        </row>
        <row r="960">
          <cell r="A960" t="str">
            <v>Corozal</v>
          </cell>
        </row>
        <row r="961">
          <cell r="A961" t="str">
            <v>Coveñas</v>
          </cell>
        </row>
        <row r="962">
          <cell r="A962" t="str">
            <v>Chalán</v>
          </cell>
        </row>
        <row r="963">
          <cell r="A963" t="str">
            <v>El Roble</v>
          </cell>
        </row>
        <row r="964">
          <cell r="A964" t="str">
            <v>Galeras</v>
          </cell>
        </row>
        <row r="965">
          <cell r="A965" t="str">
            <v>Guaranda</v>
          </cell>
        </row>
        <row r="966">
          <cell r="A966" t="str">
            <v>La Unión-Sucre</v>
          </cell>
        </row>
        <row r="967">
          <cell r="A967" t="str">
            <v>Los Palmitos</v>
          </cell>
        </row>
        <row r="968">
          <cell r="A968" t="str">
            <v>Majagual</v>
          </cell>
        </row>
        <row r="969">
          <cell r="A969" t="str">
            <v>Morroa</v>
          </cell>
        </row>
        <row r="970">
          <cell r="A970" t="str">
            <v>Ovejas</v>
          </cell>
        </row>
        <row r="971">
          <cell r="A971" t="str">
            <v>Palmito</v>
          </cell>
        </row>
        <row r="972">
          <cell r="A972" t="str">
            <v>Sampués</v>
          </cell>
        </row>
        <row r="973">
          <cell r="A973" t="str">
            <v>San Benito Abad</v>
          </cell>
        </row>
        <row r="974">
          <cell r="A974" t="str">
            <v>San Juan de Betulia</v>
          </cell>
        </row>
        <row r="975">
          <cell r="A975" t="str">
            <v>San Marcos</v>
          </cell>
        </row>
        <row r="976">
          <cell r="A976" t="str">
            <v>San Onofre</v>
          </cell>
        </row>
        <row r="977">
          <cell r="A977" t="str">
            <v>San Pedro-Sucre</v>
          </cell>
        </row>
        <row r="978">
          <cell r="A978" t="str">
            <v>San Luis de Sincé</v>
          </cell>
        </row>
        <row r="979">
          <cell r="A979" t="str">
            <v>Sucre-Sucre</v>
          </cell>
        </row>
        <row r="980">
          <cell r="A980" t="str">
            <v>Santiago de Tolú</v>
          </cell>
        </row>
        <row r="981">
          <cell r="A981" t="str">
            <v>Tolú Viejo</v>
          </cell>
        </row>
        <row r="982">
          <cell r="A982" t="str">
            <v>Tolima</v>
          </cell>
        </row>
        <row r="983">
          <cell r="A983" t="str">
            <v>Ibagué</v>
          </cell>
        </row>
        <row r="984">
          <cell r="A984" t="str">
            <v>Alpujarra</v>
          </cell>
        </row>
        <row r="985">
          <cell r="A985" t="str">
            <v>Alvarado</v>
          </cell>
        </row>
        <row r="986">
          <cell r="A986" t="str">
            <v>Ambalema</v>
          </cell>
        </row>
        <row r="987">
          <cell r="A987" t="str">
            <v>Anzoátegui</v>
          </cell>
        </row>
        <row r="988">
          <cell r="A988" t="str">
            <v>Armero</v>
          </cell>
        </row>
        <row r="989">
          <cell r="A989" t="str">
            <v>Ataco</v>
          </cell>
        </row>
        <row r="990">
          <cell r="A990" t="str">
            <v>Cajamarca</v>
          </cell>
        </row>
        <row r="991">
          <cell r="A991" t="str">
            <v>Carmen de Apicalá</v>
          </cell>
        </row>
        <row r="992">
          <cell r="A992" t="str">
            <v>Casabianca</v>
          </cell>
        </row>
        <row r="993">
          <cell r="A993" t="str">
            <v>Chaparral</v>
          </cell>
        </row>
        <row r="994">
          <cell r="A994" t="str">
            <v>Coello</v>
          </cell>
        </row>
        <row r="995">
          <cell r="A995" t="str">
            <v>Coyaima</v>
          </cell>
        </row>
        <row r="996">
          <cell r="A996" t="str">
            <v>Cunday</v>
          </cell>
        </row>
        <row r="997">
          <cell r="A997" t="str">
            <v>Dolores</v>
          </cell>
        </row>
        <row r="998">
          <cell r="A998" t="str">
            <v>Espinal</v>
          </cell>
        </row>
        <row r="999">
          <cell r="A999" t="str">
            <v>Falan</v>
          </cell>
        </row>
        <row r="1000">
          <cell r="A1000" t="str">
            <v>Flandes</v>
          </cell>
        </row>
        <row r="1001">
          <cell r="A1001" t="str">
            <v>Fresno</v>
          </cell>
        </row>
        <row r="1002">
          <cell r="A1002" t="str">
            <v>Guamo</v>
          </cell>
        </row>
        <row r="1003">
          <cell r="A1003" t="str">
            <v>Herveo</v>
          </cell>
        </row>
        <row r="1004">
          <cell r="A1004" t="str">
            <v>Honda</v>
          </cell>
        </row>
        <row r="1005">
          <cell r="A1005" t="str">
            <v>Icononzo</v>
          </cell>
        </row>
        <row r="1006">
          <cell r="A1006" t="str">
            <v>Lérida</v>
          </cell>
        </row>
        <row r="1007">
          <cell r="A1007" t="str">
            <v>Líbano</v>
          </cell>
        </row>
        <row r="1008">
          <cell r="A1008" t="str">
            <v>Mariquita</v>
          </cell>
        </row>
        <row r="1009">
          <cell r="A1009" t="str">
            <v>Melgar</v>
          </cell>
        </row>
        <row r="1010">
          <cell r="A1010" t="str">
            <v>Murillo</v>
          </cell>
        </row>
        <row r="1011">
          <cell r="A1011" t="str">
            <v>Natagaima</v>
          </cell>
        </row>
        <row r="1012">
          <cell r="A1012" t="str">
            <v>Ortega</v>
          </cell>
        </row>
        <row r="1013">
          <cell r="A1013" t="str">
            <v>Palocabildo</v>
          </cell>
        </row>
        <row r="1014">
          <cell r="A1014" t="str">
            <v>Piedras</v>
          </cell>
        </row>
        <row r="1015">
          <cell r="A1015" t="str">
            <v>Planadas</v>
          </cell>
        </row>
        <row r="1016">
          <cell r="A1016" t="str">
            <v>Prado</v>
          </cell>
        </row>
        <row r="1017">
          <cell r="A1017" t="str">
            <v>Purificación</v>
          </cell>
        </row>
        <row r="1018">
          <cell r="A1018" t="str">
            <v>Rioblanco</v>
          </cell>
        </row>
        <row r="1019">
          <cell r="A1019" t="str">
            <v>Roncesvalles</v>
          </cell>
        </row>
        <row r="1020">
          <cell r="A1020" t="str">
            <v>Rovira</v>
          </cell>
        </row>
        <row r="1021">
          <cell r="A1021" t="str">
            <v>Saldaña</v>
          </cell>
        </row>
        <row r="1022">
          <cell r="A1022" t="str">
            <v>San Antonio</v>
          </cell>
        </row>
        <row r="1023">
          <cell r="A1023" t="str">
            <v>San Luis-Tolima</v>
          </cell>
        </row>
        <row r="1024">
          <cell r="A1024" t="str">
            <v>Santa Isabel</v>
          </cell>
        </row>
        <row r="1025">
          <cell r="A1025" t="str">
            <v>Suárez-Tolima</v>
          </cell>
        </row>
        <row r="1026">
          <cell r="A1026" t="str">
            <v>Valle de San Juan</v>
          </cell>
        </row>
        <row r="1027">
          <cell r="A1027" t="str">
            <v>Venadillo</v>
          </cell>
        </row>
        <row r="1028">
          <cell r="A1028" t="str">
            <v>Villahermosa</v>
          </cell>
        </row>
        <row r="1029">
          <cell r="A1029" t="str">
            <v>Villarrica</v>
          </cell>
        </row>
        <row r="1030">
          <cell r="A1030" t="str">
            <v>Valle Del Cauca</v>
          </cell>
        </row>
        <row r="1031">
          <cell r="A1031" t="str">
            <v>Cali</v>
          </cell>
        </row>
        <row r="1032">
          <cell r="A1032" t="str">
            <v>Alcalá</v>
          </cell>
        </row>
        <row r="1033">
          <cell r="A1033" t="str">
            <v>Andalucía</v>
          </cell>
        </row>
        <row r="1034">
          <cell r="A1034" t="str">
            <v>Ansermanuevo</v>
          </cell>
        </row>
        <row r="1035">
          <cell r="A1035" t="str">
            <v>Argelia-Valle Del Cauca</v>
          </cell>
        </row>
        <row r="1036">
          <cell r="A1036" t="str">
            <v>Bolívar-Valle Del Cauca</v>
          </cell>
        </row>
        <row r="1037">
          <cell r="A1037" t="str">
            <v>Buenaventura</v>
          </cell>
        </row>
        <row r="1038">
          <cell r="A1038" t="str">
            <v>Guadalajara de Buga</v>
          </cell>
        </row>
        <row r="1039">
          <cell r="A1039" t="str">
            <v>Bugalagrande</v>
          </cell>
        </row>
        <row r="1040">
          <cell r="A1040" t="str">
            <v>Caicedonia</v>
          </cell>
        </row>
        <row r="1041">
          <cell r="A1041" t="str">
            <v>Calima</v>
          </cell>
        </row>
        <row r="1042">
          <cell r="A1042" t="str">
            <v>Candelaria-Valle Del Cauca</v>
          </cell>
        </row>
        <row r="1043">
          <cell r="A1043" t="str">
            <v>Cartago</v>
          </cell>
        </row>
        <row r="1044">
          <cell r="A1044" t="str">
            <v>Dagua</v>
          </cell>
        </row>
        <row r="1045">
          <cell r="A1045" t="str">
            <v>El Águila</v>
          </cell>
        </row>
        <row r="1046">
          <cell r="A1046" t="str">
            <v>El Cairo</v>
          </cell>
        </row>
        <row r="1047">
          <cell r="A1047" t="str">
            <v>El Cerrito</v>
          </cell>
        </row>
        <row r="1048">
          <cell r="A1048" t="str">
            <v>El Dovio</v>
          </cell>
        </row>
        <row r="1049">
          <cell r="A1049" t="str">
            <v>Florida</v>
          </cell>
        </row>
        <row r="1050">
          <cell r="A1050" t="str">
            <v>Ginebra</v>
          </cell>
        </row>
        <row r="1051">
          <cell r="A1051" t="str">
            <v>Guacarí</v>
          </cell>
        </row>
        <row r="1052">
          <cell r="A1052" t="str">
            <v>Jamundí</v>
          </cell>
        </row>
        <row r="1053">
          <cell r="A1053" t="str">
            <v>La Cumbre</v>
          </cell>
        </row>
        <row r="1054">
          <cell r="A1054" t="str">
            <v>La Unión-Valle Del Cauca</v>
          </cell>
        </row>
        <row r="1055">
          <cell r="A1055" t="str">
            <v>La Victoria-Valle Del Cauca</v>
          </cell>
        </row>
        <row r="1056">
          <cell r="A1056" t="str">
            <v>Obando</v>
          </cell>
        </row>
        <row r="1057">
          <cell r="A1057" t="str">
            <v>Palmira</v>
          </cell>
        </row>
        <row r="1058">
          <cell r="A1058" t="str">
            <v>Pradera</v>
          </cell>
        </row>
        <row r="1059">
          <cell r="A1059" t="str">
            <v>Restrepo-Valle Del Cauca</v>
          </cell>
        </row>
        <row r="1060">
          <cell r="A1060" t="str">
            <v>Riofrío</v>
          </cell>
        </row>
        <row r="1061">
          <cell r="A1061" t="str">
            <v>Roldanillo</v>
          </cell>
        </row>
        <row r="1062">
          <cell r="A1062" t="str">
            <v>San Pedro-Valle Del Cauca</v>
          </cell>
        </row>
        <row r="1063">
          <cell r="A1063" t="str">
            <v>Sevilla</v>
          </cell>
        </row>
        <row r="1064">
          <cell r="A1064" t="str">
            <v>Toro</v>
          </cell>
        </row>
        <row r="1065">
          <cell r="A1065" t="str">
            <v>Trujillo</v>
          </cell>
        </row>
        <row r="1066">
          <cell r="A1066" t="str">
            <v>Tuluá</v>
          </cell>
        </row>
        <row r="1067">
          <cell r="A1067" t="str">
            <v>Ulloa</v>
          </cell>
        </row>
        <row r="1068">
          <cell r="A1068" t="str">
            <v>Versalles</v>
          </cell>
        </row>
        <row r="1069">
          <cell r="A1069" t="str">
            <v>Vijes</v>
          </cell>
        </row>
        <row r="1070">
          <cell r="A1070" t="str">
            <v>Yotoco</v>
          </cell>
        </row>
        <row r="1071">
          <cell r="A1071" t="str">
            <v>Yumbo</v>
          </cell>
        </row>
        <row r="1072">
          <cell r="A1072" t="str">
            <v>Zarzal</v>
          </cell>
        </row>
        <row r="1073">
          <cell r="A1073" t="str">
            <v>Arauca</v>
          </cell>
        </row>
        <row r="1074">
          <cell r="A1074" t="str">
            <v>Arauca-Arauca</v>
          </cell>
        </row>
        <row r="1075">
          <cell r="A1075" t="str">
            <v>Arauquita</v>
          </cell>
        </row>
        <row r="1076">
          <cell r="A1076" t="str">
            <v>Cravo Norte</v>
          </cell>
        </row>
        <row r="1077">
          <cell r="A1077" t="str">
            <v>Fortul</v>
          </cell>
        </row>
        <row r="1078">
          <cell r="A1078" t="str">
            <v>Puerto Rondón</v>
          </cell>
        </row>
        <row r="1079">
          <cell r="A1079" t="str">
            <v>Saravena</v>
          </cell>
        </row>
        <row r="1080">
          <cell r="A1080" t="str">
            <v>Tame</v>
          </cell>
        </row>
        <row r="1081">
          <cell r="A1081" t="str">
            <v>Casanare</v>
          </cell>
        </row>
        <row r="1082">
          <cell r="A1082" t="str">
            <v>Yopal</v>
          </cell>
        </row>
        <row r="1083">
          <cell r="A1083" t="str">
            <v>Aguazul</v>
          </cell>
        </row>
        <row r="1084">
          <cell r="A1084" t="str">
            <v>Chameza</v>
          </cell>
        </row>
        <row r="1085">
          <cell r="A1085" t="str">
            <v>Hato Corozal</v>
          </cell>
        </row>
        <row r="1086">
          <cell r="A1086" t="str">
            <v>La Salina</v>
          </cell>
        </row>
        <row r="1087">
          <cell r="A1087" t="str">
            <v>Maní</v>
          </cell>
        </row>
        <row r="1088">
          <cell r="A1088" t="str">
            <v>Monterrey</v>
          </cell>
        </row>
        <row r="1089">
          <cell r="A1089" t="str">
            <v>Nunchía</v>
          </cell>
        </row>
        <row r="1090">
          <cell r="A1090" t="str">
            <v>Orocué</v>
          </cell>
        </row>
        <row r="1091">
          <cell r="A1091" t="str">
            <v>Paz de Ariporo</v>
          </cell>
        </row>
        <row r="1092">
          <cell r="A1092" t="str">
            <v>Pore</v>
          </cell>
        </row>
        <row r="1093">
          <cell r="A1093" t="str">
            <v>Recetor</v>
          </cell>
        </row>
        <row r="1094">
          <cell r="A1094" t="str">
            <v>Sabanalarga-Casanare</v>
          </cell>
        </row>
        <row r="1095">
          <cell r="A1095" t="str">
            <v>Sácama</v>
          </cell>
        </row>
        <row r="1096">
          <cell r="A1096" t="str">
            <v>San Luis de Palenque</v>
          </cell>
        </row>
        <row r="1097">
          <cell r="A1097" t="str">
            <v>Támara</v>
          </cell>
        </row>
        <row r="1098">
          <cell r="A1098" t="str">
            <v>Tauramena</v>
          </cell>
        </row>
        <row r="1099">
          <cell r="A1099" t="str">
            <v>Trinidad</v>
          </cell>
        </row>
        <row r="1100">
          <cell r="A1100" t="str">
            <v>Villanueva-Casanare</v>
          </cell>
        </row>
        <row r="1101">
          <cell r="A1101" t="str">
            <v>Putumayo</v>
          </cell>
        </row>
        <row r="1102">
          <cell r="A1102" t="str">
            <v>Mocoa</v>
          </cell>
        </row>
        <row r="1103">
          <cell r="A1103" t="str">
            <v>Colón-Putumayo</v>
          </cell>
        </row>
        <row r="1104">
          <cell r="A1104" t="str">
            <v>Orito</v>
          </cell>
        </row>
        <row r="1105">
          <cell r="A1105" t="str">
            <v>Puerto Asís</v>
          </cell>
        </row>
        <row r="1106">
          <cell r="A1106" t="str">
            <v>Puerto Caicedo</v>
          </cell>
        </row>
        <row r="1107">
          <cell r="A1107" t="str">
            <v>Puerto Guzmán</v>
          </cell>
        </row>
        <row r="1108">
          <cell r="A1108" t="str">
            <v>Leguízamo</v>
          </cell>
        </row>
        <row r="1109">
          <cell r="A1109" t="str">
            <v>Sibundoy</v>
          </cell>
        </row>
        <row r="1110">
          <cell r="A1110" t="str">
            <v>San Francisco-Putumayo</v>
          </cell>
        </row>
        <row r="1111">
          <cell r="A1111" t="str">
            <v>San Miguel-Putumayo</v>
          </cell>
        </row>
        <row r="1112">
          <cell r="A1112" t="str">
            <v>Santiago-Putumayo</v>
          </cell>
        </row>
        <row r="1113">
          <cell r="A1113" t="str">
            <v>Valle del Guamuez</v>
          </cell>
        </row>
        <row r="1114">
          <cell r="A1114" t="str">
            <v>Villagarzón</v>
          </cell>
        </row>
        <row r="1115">
          <cell r="A1115" t="str">
            <v>Archipiélago de San Andrés</v>
          </cell>
        </row>
        <row r="1116">
          <cell r="A1116" t="str">
            <v>San Andrés-Archipiélago de San Andrés</v>
          </cell>
        </row>
        <row r="1117">
          <cell r="A1117" t="str">
            <v>Providencia-Archipiélago de San Andrés</v>
          </cell>
        </row>
        <row r="1118">
          <cell r="A1118" t="str">
            <v>Amazonas</v>
          </cell>
        </row>
        <row r="1119">
          <cell r="A1119" t="str">
            <v>Leticia</v>
          </cell>
        </row>
        <row r="1120">
          <cell r="A1120" t="str">
            <v>El Encanto</v>
          </cell>
        </row>
        <row r="1121">
          <cell r="A1121" t="str">
            <v>La Chorrera</v>
          </cell>
        </row>
        <row r="1122">
          <cell r="A1122" t="str">
            <v>La Pedrera</v>
          </cell>
        </row>
        <row r="1123">
          <cell r="A1123" t="str">
            <v>La Victoria-Amazonas</v>
          </cell>
        </row>
        <row r="1124">
          <cell r="A1124" t="str">
            <v>Miriti - Paraná</v>
          </cell>
        </row>
        <row r="1125">
          <cell r="A1125" t="str">
            <v>Puerto Alegría</v>
          </cell>
        </row>
        <row r="1126">
          <cell r="A1126" t="str">
            <v>Puerto Arica</v>
          </cell>
        </row>
        <row r="1127">
          <cell r="A1127" t="str">
            <v>Puerto Nariño</v>
          </cell>
        </row>
        <row r="1128">
          <cell r="A1128" t="str">
            <v>Puerto Santander-Amazonas</v>
          </cell>
        </row>
        <row r="1129">
          <cell r="A1129" t="str">
            <v>Tarapacá</v>
          </cell>
        </row>
        <row r="1130">
          <cell r="A1130" t="str">
            <v>Amazonas - Areas No Municipalizadas</v>
          </cell>
        </row>
        <row r="1131">
          <cell r="A1131" t="str">
            <v>Guainía</v>
          </cell>
        </row>
        <row r="1132">
          <cell r="A1132" t="str">
            <v>Inírida</v>
          </cell>
        </row>
        <row r="1133">
          <cell r="A1133" t="str">
            <v>Barranco Minas</v>
          </cell>
        </row>
        <row r="1134">
          <cell r="A1134" t="str">
            <v>Mapiripana</v>
          </cell>
        </row>
        <row r="1135">
          <cell r="A1135" t="str">
            <v>San Felipe</v>
          </cell>
        </row>
        <row r="1136">
          <cell r="A1136" t="str">
            <v>Puerto Colombia-Guainía</v>
          </cell>
        </row>
        <row r="1137">
          <cell r="A1137" t="str">
            <v>La Guadalupe</v>
          </cell>
        </row>
        <row r="1138">
          <cell r="A1138" t="str">
            <v>Cacahual</v>
          </cell>
        </row>
        <row r="1139">
          <cell r="A1139" t="str">
            <v>Pana Pana</v>
          </cell>
        </row>
        <row r="1140">
          <cell r="A1140" t="str">
            <v>Morichal</v>
          </cell>
        </row>
        <row r="1141">
          <cell r="A1141" t="str">
            <v>Guainía - Areas No Municipalizadas</v>
          </cell>
        </row>
        <row r="1142">
          <cell r="A1142" t="str">
            <v>Guaviare</v>
          </cell>
        </row>
        <row r="1143">
          <cell r="A1143" t="str">
            <v>San José del Guaviare</v>
          </cell>
        </row>
        <row r="1144">
          <cell r="A1144" t="str">
            <v>Calamar-Guaviare</v>
          </cell>
        </row>
        <row r="1145">
          <cell r="A1145" t="str">
            <v>El Retorno</v>
          </cell>
        </row>
        <row r="1146">
          <cell r="A1146" t="str">
            <v>Miraflores-Guaviare</v>
          </cell>
        </row>
        <row r="1147">
          <cell r="A1147" t="str">
            <v>Vaupés</v>
          </cell>
        </row>
        <row r="1148">
          <cell r="A1148" t="str">
            <v>Mitú</v>
          </cell>
        </row>
        <row r="1149">
          <cell r="A1149" t="str">
            <v>Caruru</v>
          </cell>
        </row>
        <row r="1150">
          <cell r="A1150" t="str">
            <v>Pacoa</v>
          </cell>
        </row>
        <row r="1151">
          <cell r="A1151" t="str">
            <v>Taraira</v>
          </cell>
        </row>
        <row r="1152">
          <cell r="A1152" t="str">
            <v>Papunaua</v>
          </cell>
        </row>
        <row r="1153">
          <cell r="A1153" t="str">
            <v>Yavaraté</v>
          </cell>
        </row>
        <row r="1154">
          <cell r="A1154" t="str">
            <v>Vaupes - Areas No Municipalizadas</v>
          </cell>
        </row>
        <row r="1155">
          <cell r="A1155" t="str">
            <v>Vichada</v>
          </cell>
        </row>
        <row r="1156">
          <cell r="A1156" t="str">
            <v>Puerto Carreño</v>
          </cell>
        </row>
        <row r="1157">
          <cell r="A1157" t="str">
            <v>La Primavera</v>
          </cell>
        </row>
        <row r="1158">
          <cell r="A1158" t="str">
            <v>Santa Rosalía</v>
          </cell>
        </row>
        <row r="1159">
          <cell r="A1159" t="str">
            <v>Cumaribo</v>
          </cell>
        </row>
        <row r="1160">
          <cell r="A1160" t="str">
            <v>RÉGIMEN SUBSIDIADO</v>
          </cell>
        </row>
        <row r="1161">
          <cell r="A1161" t="str">
            <v>FONSAET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63"/>
  <sheetViews>
    <sheetView zoomScale="90" zoomScaleNormal="90" workbookViewId="0">
      <selection activeCell="A30" sqref="A30"/>
    </sheetView>
  </sheetViews>
  <sheetFormatPr baseColWidth="10" defaultRowHeight="12.75" x14ac:dyDescent="0.2"/>
  <cols>
    <col min="1" max="1" width="36.85546875" style="5" customWidth="1"/>
    <col min="2" max="2" width="15.140625" style="6" bestFit="1" customWidth="1"/>
    <col min="3" max="3" width="38" style="5" customWidth="1"/>
    <col min="4" max="4" width="15.140625" style="7" bestFit="1" customWidth="1"/>
    <col min="5" max="5" width="33.5703125" style="5" customWidth="1"/>
    <col min="6" max="6" width="15.140625" style="7" bestFit="1" customWidth="1"/>
    <col min="7" max="7" width="35.7109375" style="5" customWidth="1"/>
    <col min="8" max="8" width="15.140625" style="7" bestFit="1" customWidth="1"/>
    <col min="9" max="16384" width="11.42578125" style="4"/>
  </cols>
  <sheetData>
    <row r="1" spans="1:8" x14ac:dyDescent="0.2">
      <c r="A1" s="3"/>
      <c r="B1" s="3"/>
      <c r="C1" s="4"/>
      <c r="D1" s="3"/>
      <c r="E1" s="4"/>
      <c r="F1" s="4"/>
      <c r="G1" s="4"/>
      <c r="H1" s="4"/>
    </row>
    <row r="2" spans="1:8" x14ac:dyDescent="0.2">
      <c r="A2" s="3"/>
      <c r="B2" s="3">
        <v>2016</v>
      </c>
      <c r="C2" s="4"/>
      <c r="D2" s="3">
        <v>2017</v>
      </c>
      <c r="E2" s="4"/>
      <c r="F2" s="4">
        <v>2018</v>
      </c>
      <c r="G2" s="4"/>
      <c r="H2" s="4"/>
    </row>
    <row r="4" spans="1:8" x14ac:dyDescent="0.2">
      <c r="A4" s="8" t="s">
        <v>1</v>
      </c>
      <c r="B4" s="9" t="s">
        <v>161</v>
      </c>
      <c r="C4" s="8" t="s">
        <v>1</v>
      </c>
      <c r="D4" s="10" t="s">
        <v>218</v>
      </c>
      <c r="E4" s="8" t="s">
        <v>1</v>
      </c>
      <c r="F4" s="10" t="s">
        <v>218</v>
      </c>
      <c r="G4" s="8" t="s">
        <v>1</v>
      </c>
      <c r="H4" s="10" t="s">
        <v>218</v>
      </c>
    </row>
    <row r="5" spans="1:8" x14ac:dyDescent="0.2">
      <c r="A5" s="11" t="s">
        <v>80</v>
      </c>
      <c r="B5" s="12">
        <v>15949035620.889999</v>
      </c>
      <c r="C5" s="11" t="s">
        <v>80</v>
      </c>
      <c r="D5" s="13">
        <v>16779470926.99</v>
      </c>
      <c r="E5" s="11" t="s">
        <v>80</v>
      </c>
      <c r="F5" s="13">
        <v>17563278122.529999</v>
      </c>
      <c r="G5" s="11" t="s">
        <v>80</v>
      </c>
      <c r="H5" s="13">
        <v>21942507570.970001</v>
      </c>
    </row>
    <row r="6" spans="1:8" x14ac:dyDescent="0.2">
      <c r="A6" s="11" t="s">
        <v>81</v>
      </c>
      <c r="B6" s="12">
        <v>2167052125.73</v>
      </c>
      <c r="C6" s="11" t="s">
        <v>81</v>
      </c>
      <c r="D6" s="13">
        <v>2250433925</v>
      </c>
      <c r="E6" s="11" t="s">
        <v>81</v>
      </c>
      <c r="F6" s="13">
        <v>2358360339.1500001</v>
      </c>
      <c r="G6" s="11" t="s">
        <v>81</v>
      </c>
      <c r="H6" s="13">
        <v>2666936117.1199999</v>
      </c>
    </row>
    <row r="7" spans="1:8" x14ac:dyDescent="0.2">
      <c r="A7" s="11" t="s">
        <v>82</v>
      </c>
      <c r="B7" s="12">
        <v>153439792</v>
      </c>
      <c r="C7" s="11" t="s">
        <v>82</v>
      </c>
      <c r="D7" s="13">
        <v>149092904</v>
      </c>
      <c r="E7" s="11" t="s">
        <v>82</v>
      </c>
      <c r="F7" s="13">
        <v>161925654</v>
      </c>
      <c r="G7" s="11" t="s">
        <v>82</v>
      </c>
      <c r="H7" s="13">
        <v>175732532</v>
      </c>
    </row>
    <row r="8" spans="1:8" ht="15" x14ac:dyDescent="0.25">
      <c r="A8" s="11" t="s">
        <v>84</v>
      </c>
      <c r="B8" s="12">
        <v>102273620</v>
      </c>
      <c r="C8" s="11" t="s">
        <v>84</v>
      </c>
      <c r="D8" s="13">
        <v>110853517</v>
      </c>
      <c r="E8" s="1" t="s">
        <v>84</v>
      </c>
      <c r="F8" s="2">
        <v>117186300</v>
      </c>
      <c r="G8" s="11" t="s">
        <v>267</v>
      </c>
      <c r="H8" s="13">
        <v>122459684</v>
      </c>
    </row>
    <row r="9" spans="1:8" x14ac:dyDescent="0.2">
      <c r="A9" s="11" t="s">
        <v>86</v>
      </c>
      <c r="B9" s="12">
        <v>1911338713.74</v>
      </c>
      <c r="C9" s="11" t="s">
        <v>86</v>
      </c>
      <c r="D9" s="13">
        <v>1990487504</v>
      </c>
      <c r="E9" s="11" t="s">
        <v>86</v>
      </c>
      <c r="F9" s="13">
        <v>2079248385.1500001</v>
      </c>
      <c r="G9" s="11" t="s">
        <v>86</v>
      </c>
      <c r="H9" s="13">
        <v>2368743901.1199999</v>
      </c>
    </row>
    <row r="10" spans="1:8" x14ac:dyDescent="0.2">
      <c r="A10" s="11" t="s">
        <v>85</v>
      </c>
      <c r="B10" s="12">
        <v>1382867985</v>
      </c>
      <c r="C10" s="11" t="s">
        <v>85</v>
      </c>
      <c r="D10" s="13">
        <v>1453551960</v>
      </c>
      <c r="E10" s="11" t="s">
        <v>85</v>
      </c>
      <c r="F10" s="13">
        <v>1448607028</v>
      </c>
      <c r="G10" s="11" t="s">
        <v>85</v>
      </c>
      <c r="H10" s="13">
        <v>1761599271</v>
      </c>
    </row>
    <row r="11" spans="1:8" ht="15" x14ac:dyDescent="0.25">
      <c r="A11" s="11" t="s">
        <v>83</v>
      </c>
      <c r="B11" s="12">
        <v>401226520.74000001</v>
      </c>
      <c r="C11" s="11" t="s">
        <v>83</v>
      </c>
      <c r="D11" s="13">
        <v>366293632</v>
      </c>
      <c r="E11" s="11" t="s">
        <v>83</v>
      </c>
      <c r="F11" s="13">
        <v>470310279.14999998</v>
      </c>
      <c r="G11" s="1" t="s">
        <v>83</v>
      </c>
      <c r="H11" s="2">
        <v>466448087.12</v>
      </c>
    </row>
    <row r="12" spans="1:8" x14ac:dyDescent="0.2">
      <c r="A12" s="11" t="s">
        <v>87</v>
      </c>
      <c r="B12" s="12">
        <v>604866761</v>
      </c>
      <c r="C12" s="11" t="s">
        <v>87</v>
      </c>
      <c r="D12" s="13">
        <v>625908260</v>
      </c>
      <c r="E12" s="11" t="s">
        <v>87</v>
      </c>
      <c r="F12" s="13">
        <v>497929938.5</v>
      </c>
      <c r="G12" s="11" t="s">
        <v>87</v>
      </c>
      <c r="H12" s="13">
        <v>571774939.53999996</v>
      </c>
    </row>
    <row r="13" spans="1:8" x14ac:dyDescent="0.2">
      <c r="A13" s="11" t="s">
        <v>88</v>
      </c>
      <c r="B13" s="12">
        <v>76011049</v>
      </c>
      <c r="C13" s="11" t="s">
        <v>162</v>
      </c>
      <c r="D13" s="13">
        <v>199118362.34</v>
      </c>
      <c r="E13" s="11" t="s">
        <v>162</v>
      </c>
      <c r="F13" s="13">
        <v>129250912.44</v>
      </c>
      <c r="G13" s="11" t="s">
        <v>162</v>
      </c>
      <c r="H13" s="13">
        <v>143649813.55000001</v>
      </c>
    </row>
    <row r="14" spans="1:8" x14ac:dyDescent="0.2">
      <c r="A14" s="11" t="s">
        <v>89</v>
      </c>
      <c r="B14" s="12">
        <v>76011049</v>
      </c>
      <c r="C14" s="11" t="s">
        <v>163</v>
      </c>
      <c r="D14" s="13">
        <v>61250682</v>
      </c>
      <c r="E14" s="11" t="s">
        <v>163</v>
      </c>
      <c r="F14" s="13">
        <v>38796053</v>
      </c>
      <c r="G14" s="11" t="s">
        <v>163</v>
      </c>
      <c r="H14" s="13">
        <v>25274602</v>
      </c>
    </row>
    <row r="15" spans="1:8" x14ac:dyDescent="0.2">
      <c r="A15" s="11" t="s">
        <v>90</v>
      </c>
      <c r="B15" s="12">
        <v>155192993.30000001</v>
      </c>
      <c r="C15" s="11" t="s">
        <v>164</v>
      </c>
      <c r="D15" s="13">
        <v>61250682</v>
      </c>
      <c r="E15" s="11" t="s">
        <v>219</v>
      </c>
      <c r="F15" s="13">
        <v>38796053</v>
      </c>
      <c r="G15" s="11" t="s">
        <v>268</v>
      </c>
      <c r="H15" s="13">
        <v>25274602</v>
      </c>
    </row>
    <row r="16" spans="1:8" x14ac:dyDescent="0.2">
      <c r="A16" s="11" t="s">
        <v>91</v>
      </c>
      <c r="B16" s="12">
        <v>155192993.30000001</v>
      </c>
      <c r="C16" s="11" t="s">
        <v>165</v>
      </c>
      <c r="D16" s="13">
        <v>136806930.34</v>
      </c>
      <c r="E16" s="11" t="s">
        <v>165</v>
      </c>
      <c r="F16" s="13">
        <v>90454859.439999998</v>
      </c>
      <c r="G16" s="11" t="s">
        <v>165</v>
      </c>
      <c r="H16" s="13">
        <v>118375211.55</v>
      </c>
    </row>
    <row r="17" spans="1:8" x14ac:dyDescent="0.2">
      <c r="A17" s="11" t="s">
        <v>92</v>
      </c>
      <c r="B17" s="12">
        <v>54285712</v>
      </c>
      <c r="C17" s="11" t="s">
        <v>166</v>
      </c>
      <c r="D17" s="13">
        <v>136806930.34</v>
      </c>
      <c r="E17" s="11" t="s">
        <v>220</v>
      </c>
      <c r="F17" s="13">
        <v>90454859.439999998</v>
      </c>
      <c r="G17" s="11" t="s">
        <v>269</v>
      </c>
      <c r="H17" s="13">
        <v>118375211.55</v>
      </c>
    </row>
    <row r="18" spans="1:8" x14ac:dyDescent="0.2">
      <c r="A18" s="11" t="s">
        <v>93</v>
      </c>
      <c r="B18" s="12">
        <v>54285712</v>
      </c>
      <c r="C18" s="11" t="s">
        <v>167</v>
      </c>
      <c r="D18" s="13">
        <v>1060750</v>
      </c>
      <c r="E18" s="11" t="s">
        <v>169</v>
      </c>
      <c r="F18" s="13">
        <v>368679026.06</v>
      </c>
      <c r="G18" s="11" t="s">
        <v>169</v>
      </c>
      <c r="H18" s="13">
        <v>428125126</v>
      </c>
    </row>
    <row r="19" spans="1:8" x14ac:dyDescent="0.2">
      <c r="A19" s="11" t="s">
        <v>94</v>
      </c>
      <c r="B19" s="12">
        <v>159377006.69</v>
      </c>
      <c r="C19" s="11" t="s">
        <v>168</v>
      </c>
      <c r="D19" s="13">
        <v>1060750</v>
      </c>
      <c r="E19" s="11" t="s">
        <v>170</v>
      </c>
      <c r="F19" s="13">
        <v>214285712</v>
      </c>
      <c r="G19" s="11" t="s">
        <v>170</v>
      </c>
      <c r="H19" s="13">
        <v>214285712</v>
      </c>
    </row>
    <row r="20" spans="1:8" x14ac:dyDescent="0.2">
      <c r="A20" s="11" t="s">
        <v>95</v>
      </c>
      <c r="B20" s="12">
        <v>159377006.69</v>
      </c>
      <c r="C20" s="11" t="s">
        <v>169</v>
      </c>
      <c r="D20" s="13">
        <v>426789897.66000003</v>
      </c>
      <c r="E20" s="11" t="s">
        <v>221</v>
      </c>
      <c r="F20" s="13">
        <v>214285712</v>
      </c>
      <c r="G20" s="11" t="s">
        <v>270</v>
      </c>
      <c r="H20" s="13">
        <v>214285712</v>
      </c>
    </row>
    <row r="21" spans="1:8" x14ac:dyDescent="0.2">
      <c r="A21" s="11" t="s">
        <v>96</v>
      </c>
      <c r="B21" s="12">
        <v>160000000</v>
      </c>
      <c r="C21" s="11" t="s">
        <v>170</v>
      </c>
      <c r="D21" s="13">
        <v>214285712</v>
      </c>
      <c r="E21" s="11" t="s">
        <v>172</v>
      </c>
      <c r="F21" s="13">
        <v>154393314.06</v>
      </c>
      <c r="G21" s="11" t="s">
        <v>172</v>
      </c>
      <c r="H21" s="13">
        <v>213839414</v>
      </c>
    </row>
    <row r="22" spans="1:8" x14ac:dyDescent="0.2">
      <c r="A22" s="11" t="s">
        <v>97</v>
      </c>
      <c r="B22" s="12">
        <v>160000000</v>
      </c>
      <c r="C22" s="11" t="s">
        <v>171</v>
      </c>
      <c r="D22" s="13">
        <v>214285712</v>
      </c>
      <c r="E22" s="11" t="s">
        <v>222</v>
      </c>
      <c r="F22" s="13">
        <v>154393314.06</v>
      </c>
      <c r="G22" s="11" t="s">
        <v>271</v>
      </c>
      <c r="H22" s="13">
        <v>213839414</v>
      </c>
    </row>
    <row r="23" spans="1:8" x14ac:dyDescent="0.2">
      <c r="A23" s="11"/>
      <c r="B23" s="12"/>
      <c r="C23" s="11" t="s">
        <v>172</v>
      </c>
      <c r="D23" s="13">
        <v>212504185.66</v>
      </c>
      <c r="E23" s="11"/>
      <c r="F23" s="13"/>
      <c r="G23" s="11"/>
      <c r="H23" s="13"/>
    </row>
    <row r="24" spans="1:8" x14ac:dyDescent="0.2">
      <c r="A24" s="11"/>
      <c r="B24" s="12"/>
      <c r="C24" s="11" t="s">
        <v>173</v>
      </c>
      <c r="D24" s="13">
        <v>212504185.66</v>
      </c>
      <c r="E24" s="11"/>
      <c r="F24" s="13"/>
      <c r="G24" s="11"/>
      <c r="H24" s="13"/>
    </row>
    <row r="25" spans="1:8" x14ac:dyDescent="0.2">
      <c r="A25" s="11"/>
      <c r="B25" s="12"/>
      <c r="C25" s="11"/>
      <c r="D25" s="13"/>
      <c r="E25" s="11"/>
      <c r="F25" s="13"/>
      <c r="G25" s="11"/>
      <c r="H25" s="13"/>
    </row>
    <row r="26" spans="1:8" x14ac:dyDescent="0.2">
      <c r="A26" s="11" t="s">
        <v>98</v>
      </c>
      <c r="B26" s="12">
        <v>13177116734.15</v>
      </c>
      <c r="C26" s="11" t="s">
        <v>98</v>
      </c>
      <c r="D26" s="13">
        <v>13903128741.99</v>
      </c>
      <c r="E26" s="11" t="s">
        <v>98</v>
      </c>
      <c r="F26" s="13">
        <v>14706987844.879999</v>
      </c>
      <c r="G26" s="11" t="s">
        <v>98</v>
      </c>
      <c r="H26" s="13">
        <v>18703796514.299999</v>
      </c>
    </row>
    <row r="27" spans="1:8" x14ac:dyDescent="0.2">
      <c r="A27" s="11" t="s">
        <v>290</v>
      </c>
      <c r="B27" s="12">
        <f>658083854+142779329</f>
        <v>800863183</v>
      </c>
      <c r="C27" s="11" t="s">
        <v>99</v>
      </c>
      <c r="D27" s="13">
        <v>899929619</v>
      </c>
      <c r="E27" s="11" t="s">
        <v>99</v>
      </c>
      <c r="F27" s="13">
        <v>831937131</v>
      </c>
      <c r="G27" s="11" t="s">
        <v>99</v>
      </c>
      <c r="H27" s="13">
        <v>1123964037</v>
      </c>
    </row>
    <row r="28" spans="1:8" x14ac:dyDescent="0.2">
      <c r="A28" s="11" t="s">
        <v>4</v>
      </c>
      <c r="B28" s="12">
        <v>898215781.66999996</v>
      </c>
      <c r="C28" s="11" t="s">
        <v>4</v>
      </c>
      <c r="D28" s="13">
        <v>6868363423.9899998</v>
      </c>
      <c r="E28" s="11" t="s">
        <v>4</v>
      </c>
      <c r="F28" s="13">
        <v>8262030427.4499998</v>
      </c>
      <c r="G28" s="11" t="s">
        <v>4</v>
      </c>
      <c r="H28" s="13">
        <v>8641815773.3199997</v>
      </c>
    </row>
    <row r="29" spans="1:8" x14ac:dyDescent="0.2">
      <c r="A29" s="11" t="s">
        <v>291</v>
      </c>
      <c r="B29" s="12">
        <f>204918906+60267334</f>
        <v>265186240</v>
      </c>
      <c r="C29" s="11" t="s">
        <v>100</v>
      </c>
      <c r="D29" s="13">
        <v>332789695</v>
      </c>
      <c r="E29" s="11" t="s">
        <v>100</v>
      </c>
      <c r="F29" s="13">
        <v>366807956</v>
      </c>
      <c r="G29" s="11" t="s">
        <v>100</v>
      </c>
      <c r="H29" s="13">
        <v>423550000</v>
      </c>
    </row>
    <row r="30" spans="1:8" x14ac:dyDescent="0.2">
      <c r="A30" s="11" t="s">
        <v>292</v>
      </c>
      <c r="B30" s="12">
        <f>693296875.67+5304026214.47</f>
        <v>5997323090.1400003</v>
      </c>
      <c r="C30" s="11" t="s">
        <v>101</v>
      </c>
      <c r="D30" s="13">
        <v>6535573728.9899998</v>
      </c>
      <c r="E30" s="11" t="s">
        <v>101</v>
      </c>
      <c r="F30" s="13">
        <v>7895222471.4499998</v>
      </c>
      <c r="G30" s="11" t="s">
        <v>101</v>
      </c>
      <c r="H30" s="13">
        <v>8218265773.3199997</v>
      </c>
    </row>
    <row r="31" spans="1:8" s="15" customFormat="1" x14ac:dyDescent="0.2">
      <c r="A31" s="14" t="s">
        <v>293</v>
      </c>
      <c r="B31" s="14">
        <v>499641319</v>
      </c>
      <c r="C31" s="14" t="s">
        <v>102</v>
      </c>
      <c r="D31" s="14">
        <v>971274501</v>
      </c>
      <c r="E31" s="14" t="s">
        <v>102</v>
      </c>
      <c r="F31" s="14">
        <v>1417827422</v>
      </c>
      <c r="G31" s="14" t="s">
        <v>102</v>
      </c>
      <c r="H31" s="14">
        <v>1271627622</v>
      </c>
    </row>
    <row r="32" spans="1:8" x14ac:dyDescent="0.2">
      <c r="A32" s="11" t="s">
        <v>294</v>
      </c>
      <c r="B32" s="12">
        <f>257114313+259200333</f>
        <v>516314646</v>
      </c>
      <c r="C32" s="11"/>
      <c r="D32" s="13">
        <v>512475284</v>
      </c>
      <c r="E32" s="11"/>
      <c r="F32" s="13">
        <v>418585836</v>
      </c>
      <c r="G32" s="11"/>
      <c r="H32" s="13">
        <v>446911705</v>
      </c>
    </row>
    <row r="33" spans="1:8" x14ac:dyDescent="0.2">
      <c r="A33" s="11" t="s">
        <v>295</v>
      </c>
      <c r="B33" s="12">
        <f>99108710+94096461</f>
        <v>193205171</v>
      </c>
      <c r="C33" s="11"/>
      <c r="D33" s="13">
        <v>190637030</v>
      </c>
      <c r="E33" s="11"/>
      <c r="F33" s="13">
        <v>165331551</v>
      </c>
      <c r="G33" s="11"/>
      <c r="H33" s="13">
        <v>167531204</v>
      </c>
    </row>
    <row r="34" spans="1:8" x14ac:dyDescent="0.2">
      <c r="A34" s="11" t="s">
        <v>296</v>
      </c>
      <c r="B34" s="12">
        <f>124118302+85725174</f>
        <v>209843476</v>
      </c>
      <c r="C34" s="11"/>
      <c r="D34" s="13">
        <v>206954981</v>
      </c>
      <c r="E34" s="11"/>
      <c r="F34" s="13">
        <v>25000000</v>
      </c>
      <c r="G34" s="11"/>
      <c r="H34" s="13">
        <v>165955317</v>
      </c>
    </row>
    <row r="35" spans="1:8" x14ac:dyDescent="0.2">
      <c r="A35" s="11" t="s">
        <v>297</v>
      </c>
      <c r="B35" s="12">
        <f>2600000+80677800</f>
        <v>83277800</v>
      </c>
      <c r="C35" s="11" t="s">
        <v>103</v>
      </c>
      <c r="D35" s="13">
        <v>117364830</v>
      </c>
      <c r="E35" s="11" t="s">
        <v>103</v>
      </c>
      <c r="F35" s="13">
        <v>131961113</v>
      </c>
      <c r="G35" s="11" t="s">
        <v>103</v>
      </c>
      <c r="H35" s="13">
        <v>97680416</v>
      </c>
    </row>
    <row r="36" spans="1:8" x14ac:dyDescent="0.2">
      <c r="A36" s="11" t="s">
        <v>298</v>
      </c>
      <c r="B36" s="12">
        <f>409963450+184400000+25000000+120379400</f>
        <v>739742850</v>
      </c>
      <c r="C36" s="11" t="s">
        <v>104</v>
      </c>
      <c r="D36" s="13">
        <v>585195131</v>
      </c>
      <c r="E36" s="11" t="s">
        <v>104</v>
      </c>
      <c r="F36" s="13">
        <v>406176063</v>
      </c>
      <c r="G36" s="11" t="s">
        <v>104</v>
      </c>
      <c r="H36" s="13">
        <v>782524848.98000002</v>
      </c>
    </row>
    <row r="37" spans="1:8" x14ac:dyDescent="0.2">
      <c r="A37" s="11" t="s">
        <v>299</v>
      </c>
      <c r="B37" s="12">
        <v>19000000</v>
      </c>
      <c r="C37" s="11" t="s">
        <v>105</v>
      </c>
      <c r="D37" s="13">
        <v>11000000</v>
      </c>
      <c r="E37" s="11" t="s">
        <v>105</v>
      </c>
      <c r="F37" s="13">
        <v>37381435</v>
      </c>
      <c r="G37" s="11" t="s">
        <v>105</v>
      </c>
      <c r="H37" s="13">
        <v>2867683716</v>
      </c>
    </row>
    <row r="38" spans="1:8" s="15" customFormat="1" x14ac:dyDescent="0.2">
      <c r="A38" s="14" t="s">
        <v>300</v>
      </c>
      <c r="B38" s="14">
        <v>1174376868</v>
      </c>
      <c r="C38" s="14" t="s">
        <v>106</v>
      </c>
      <c r="D38" s="14">
        <v>627577484</v>
      </c>
      <c r="E38" s="14" t="s">
        <v>106</v>
      </c>
      <c r="F38" s="14">
        <v>817351899.42999995</v>
      </c>
      <c r="G38" s="14" t="s">
        <v>106</v>
      </c>
      <c r="H38" s="14">
        <v>986043345</v>
      </c>
    </row>
    <row r="39" spans="1:8" x14ac:dyDescent="0.2">
      <c r="A39" s="11" t="s">
        <v>301</v>
      </c>
      <c r="B39" s="12">
        <f>1006552046+11717577</f>
        <v>1018269623</v>
      </c>
      <c r="C39" s="11" t="s">
        <v>107</v>
      </c>
      <c r="D39" s="13">
        <v>186903538</v>
      </c>
      <c r="E39" s="11" t="s">
        <v>107</v>
      </c>
      <c r="F39" s="13">
        <v>622367899.42999995</v>
      </c>
      <c r="G39" s="11" t="s">
        <v>107</v>
      </c>
      <c r="H39" s="13">
        <v>756061013</v>
      </c>
    </row>
    <row r="40" spans="1:8" x14ac:dyDescent="0.2">
      <c r="A40" s="11" t="s">
        <v>302</v>
      </c>
      <c r="B40" s="12">
        <f>73208822+30000000+24312000</f>
        <v>127520822</v>
      </c>
      <c r="C40" s="11" t="s">
        <v>108</v>
      </c>
      <c r="D40" s="13">
        <v>244113470</v>
      </c>
      <c r="E40" s="11" t="s">
        <v>108</v>
      </c>
      <c r="F40" s="13">
        <v>30420000</v>
      </c>
      <c r="G40" s="11" t="s">
        <v>108</v>
      </c>
      <c r="H40" s="13">
        <v>27683228</v>
      </c>
    </row>
    <row r="41" spans="1:8" x14ac:dyDescent="0.2">
      <c r="A41" s="11" t="s">
        <v>303</v>
      </c>
      <c r="B41" s="12">
        <v>10000000</v>
      </c>
      <c r="C41" s="11" t="s">
        <v>109</v>
      </c>
      <c r="D41" s="13">
        <v>18780000</v>
      </c>
      <c r="E41" s="11" t="s">
        <v>109</v>
      </c>
      <c r="F41" s="13">
        <v>14850000</v>
      </c>
      <c r="G41" s="11" t="s">
        <v>109</v>
      </c>
      <c r="H41" s="13">
        <v>10000000</v>
      </c>
    </row>
    <row r="42" spans="1:8" x14ac:dyDescent="0.2">
      <c r="A42" s="11" t="s">
        <v>304</v>
      </c>
      <c r="B42" s="12">
        <v>29232000</v>
      </c>
      <c r="C42" s="11" t="s">
        <v>110</v>
      </c>
      <c r="D42" s="13">
        <v>25833334</v>
      </c>
      <c r="E42" s="11" t="s">
        <v>110</v>
      </c>
      <c r="F42" s="13">
        <v>46430000</v>
      </c>
      <c r="G42" s="11" t="s">
        <v>110</v>
      </c>
      <c r="H42" s="13">
        <v>55535600</v>
      </c>
    </row>
    <row r="43" spans="1:8" x14ac:dyDescent="0.2">
      <c r="A43" s="11" t="s">
        <v>305</v>
      </c>
      <c r="B43" s="12">
        <v>47480000</v>
      </c>
      <c r="C43" s="11" t="s">
        <v>111</v>
      </c>
      <c r="D43" s="13">
        <v>25365000</v>
      </c>
      <c r="E43" s="11" t="s">
        <v>111</v>
      </c>
      <c r="F43" s="13">
        <v>11394000</v>
      </c>
      <c r="G43" s="11" t="s">
        <v>111</v>
      </c>
      <c r="H43" s="13">
        <v>22000000</v>
      </c>
    </row>
    <row r="44" spans="1:8" x14ac:dyDescent="0.2">
      <c r="A44" s="11" t="s">
        <v>306</v>
      </c>
      <c r="B44" s="12">
        <f>39870000+30000000</f>
        <v>69870000</v>
      </c>
      <c r="C44" s="11" t="s">
        <v>112</v>
      </c>
      <c r="D44" s="13">
        <v>89185000</v>
      </c>
      <c r="E44" s="11" t="s">
        <v>112</v>
      </c>
      <c r="F44" s="13">
        <v>59900000</v>
      </c>
      <c r="G44" s="11" t="s">
        <v>112</v>
      </c>
      <c r="H44" s="13">
        <v>83600000</v>
      </c>
    </row>
    <row r="45" spans="1:8" x14ac:dyDescent="0.2">
      <c r="A45" s="11" t="s">
        <v>307</v>
      </c>
      <c r="B45" s="12">
        <f>15514000+15000000+8400000</f>
        <v>38914000</v>
      </c>
      <c r="C45" s="11" t="s">
        <v>113</v>
      </c>
      <c r="D45" s="13">
        <v>37397142</v>
      </c>
      <c r="E45" s="11" t="s">
        <v>113</v>
      </c>
      <c r="F45" s="13">
        <v>31990000</v>
      </c>
      <c r="G45" s="11" t="s">
        <v>113</v>
      </c>
      <c r="H45" s="13">
        <v>31163504</v>
      </c>
    </row>
    <row r="46" spans="1:8" x14ac:dyDescent="0.2">
      <c r="A46" s="11" t="s">
        <v>308</v>
      </c>
      <c r="B46" s="12"/>
      <c r="C46" s="11"/>
      <c r="D46" s="13"/>
      <c r="E46" s="11"/>
      <c r="F46" s="13"/>
      <c r="G46" s="11"/>
      <c r="H46" s="13"/>
    </row>
    <row r="47" spans="1:8" x14ac:dyDescent="0.2">
      <c r="A47" s="11" t="s">
        <v>309</v>
      </c>
      <c r="B47" s="12">
        <f>36505061+36600000+7000000</f>
        <v>80105061</v>
      </c>
      <c r="C47" s="11" t="s">
        <v>114</v>
      </c>
      <c r="D47" s="13">
        <v>187019679</v>
      </c>
      <c r="E47" s="11" t="s">
        <v>114</v>
      </c>
      <c r="F47" s="13">
        <v>217672141</v>
      </c>
      <c r="G47" s="11" t="s">
        <v>114</v>
      </c>
      <c r="H47" s="13">
        <v>161433986</v>
      </c>
    </row>
    <row r="48" spans="1:8" x14ac:dyDescent="0.2">
      <c r="A48" s="11" t="s">
        <v>310</v>
      </c>
      <c r="B48" s="12">
        <v>16000000</v>
      </c>
      <c r="C48" s="11" t="s">
        <v>175</v>
      </c>
      <c r="D48" s="13">
        <v>24986026</v>
      </c>
      <c r="E48" s="11" t="s">
        <v>174</v>
      </c>
      <c r="F48" s="13">
        <v>29057795</v>
      </c>
      <c r="G48" s="11" t="s">
        <v>175</v>
      </c>
      <c r="H48" s="13">
        <v>14800000</v>
      </c>
    </row>
    <row r="49" spans="1:8" x14ac:dyDescent="0.2">
      <c r="A49" s="11" t="s">
        <v>311</v>
      </c>
      <c r="B49" s="12">
        <f>161948903+317192981</f>
        <v>479141884</v>
      </c>
      <c r="C49" s="11" t="s">
        <v>115</v>
      </c>
      <c r="D49" s="13">
        <v>582511259.5</v>
      </c>
      <c r="E49" s="11" t="s">
        <v>115</v>
      </c>
      <c r="F49" s="13">
        <v>450375447</v>
      </c>
      <c r="G49" s="11" t="s">
        <v>115</v>
      </c>
      <c r="H49" s="13">
        <v>337930089</v>
      </c>
    </row>
    <row r="50" spans="1:8" x14ac:dyDescent="0.2">
      <c r="A50" s="11" t="s">
        <v>312</v>
      </c>
      <c r="B50" s="12">
        <f>121756913+132629680</f>
        <v>254386593</v>
      </c>
      <c r="C50" s="11" t="s">
        <v>116</v>
      </c>
      <c r="D50" s="13">
        <v>407623485</v>
      </c>
      <c r="E50" s="11" t="s">
        <v>116</v>
      </c>
      <c r="F50" s="13">
        <v>441646215</v>
      </c>
      <c r="G50" s="11" t="s">
        <v>116</v>
      </c>
      <c r="H50" s="13">
        <v>603761329</v>
      </c>
    </row>
    <row r="51" spans="1:8" x14ac:dyDescent="0.2">
      <c r="A51" s="11" t="s">
        <v>313</v>
      </c>
      <c r="B51" s="12">
        <f>8166664+15000000</f>
        <v>23166664</v>
      </c>
      <c r="C51" s="11" t="s">
        <v>117</v>
      </c>
      <c r="D51" s="13">
        <v>33750000</v>
      </c>
      <c r="E51" s="11" t="s">
        <v>117</v>
      </c>
      <c r="F51" s="13">
        <v>22500000</v>
      </c>
      <c r="G51" s="11" t="s">
        <v>117</v>
      </c>
      <c r="H51" s="13">
        <v>39550000</v>
      </c>
    </row>
    <row r="52" spans="1:8" x14ac:dyDescent="0.2">
      <c r="A52" s="11" t="s">
        <v>314</v>
      </c>
      <c r="B52" s="12">
        <f>16229928+91082950</f>
        <v>107312878</v>
      </c>
      <c r="C52" s="11" t="s">
        <v>118</v>
      </c>
      <c r="D52" s="13">
        <v>106947621</v>
      </c>
      <c r="E52" s="11" t="s">
        <v>118</v>
      </c>
      <c r="F52" s="13">
        <v>139193666</v>
      </c>
      <c r="G52" s="11" t="s">
        <v>118</v>
      </c>
      <c r="H52" s="13">
        <v>124751367</v>
      </c>
    </row>
    <row r="53" spans="1:8" x14ac:dyDescent="0.2">
      <c r="A53" s="11" t="s">
        <v>315</v>
      </c>
      <c r="B53" s="12">
        <f>53147750.5+79551835+259543513+18208412</f>
        <v>410451510.5</v>
      </c>
      <c r="C53" s="11" t="s">
        <v>119</v>
      </c>
      <c r="D53" s="13">
        <v>1166089298</v>
      </c>
      <c r="E53" s="11" t="s">
        <v>119</v>
      </c>
      <c r="F53" s="13">
        <v>67304584</v>
      </c>
      <c r="G53" s="11" t="s">
        <v>119</v>
      </c>
      <c r="H53" s="13">
        <v>488163330</v>
      </c>
    </row>
    <row r="54" spans="1:8" x14ac:dyDescent="0.2">
      <c r="A54" s="11" t="s">
        <v>316</v>
      </c>
      <c r="B54" s="12">
        <f>8980000+12000000</f>
        <v>20980000</v>
      </c>
      <c r="C54" s="11" t="s">
        <v>120</v>
      </c>
      <c r="D54" s="13">
        <v>49051200</v>
      </c>
      <c r="E54" s="11" t="s">
        <v>120</v>
      </c>
      <c r="F54" s="13">
        <v>57452000</v>
      </c>
      <c r="G54" s="11" t="s">
        <v>120</v>
      </c>
      <c r="H54" s="13">
        <v>55789333</v>
      </c>
    </row>
    <row r="55" spans="1:8" x14ac:dyDescent="0.2">
      <c r="A55" s="11" t="s">
        <v>125</v>
      </c>
      <c r="B55" s="12">
        <f>238636950.5+101805416+49131212+105603200</f>
        <v>495176778.5</v>
      </c>
      <c r="C55" s="11" t="s">
        <v>121</v>
      </c>
      <c r="D55" s="13">
        <v>704376538.5</v>
      </c>
      <c r="E55" s="11" t="s">
        <v>121</v>
      </c>
      <c r="F55" s="13">
        <v>752583005</v>
      </c>
      <c r="G55" s="11" t="s">
        <v>121</v>
      </c>
      <c r="H55" s="13">
        <v>600263425</v>
      </c>
    </row>
    <row r="56" spans="1:8" x14ac:dyDescent="0.2">
      <c r="A56" s="11" t="s">
        <v>123</v>
      </c>
      <c r="B56" s="12">
        <f>201776370+171756139+123859000+38420000</f>
        <v>535811509</v>
      </c>
      <c r="C56" s="11" t="s">
        <v>122</v>
      </c>
      <c r="D56" s="13">
        <v>560068646</v>
      </c>
      <c r="E56" s="11" t="s">
        <v>122</v>
      </c>
      <c r="F56" s="13">
        <v>624537501</v>
      </c>
      <c r="G56" s="11" t="s">
        <v>122</v>
      </c>
      <c r="H56" s="13">
        <v>506013897</v>
      </c>
    </row>
    <row r="57" spans="1:8" x14ac:dyDescent="0.2">
      <c r="A57" s="11"/>
      <c r="B57" s="12"/>
      <c r="C57" s="11"/>
      <c r="D57" s="13"/>
      <c r="E57" s="11"/>
      <c r="F57" s="13"/>
      <c r="G57" s="11"/>
      <c r="H57" s="13"/>
    </row>
    <row r="58" spans="1:8" hidden="1" x14ac:dyDescent="0.2">
      <c r="A58" s="11" t="s">
        <v>126</v>
      </c>
      <c r="B58" s="12">
        <v>10991958353.940001</v>
      </c>
      <c r="C58" s="11" t="s">
        <v>149</v>
      </c>
      <c r="D58" s="13">
        <v>0</v>
      </c>
      <c r="E58" s="11" t="s">
        <v>126</v>
      </c>
      <c r="F58" s="13">
        <v>14269370142.559999</v>
      </c>
      <c r="G58" s="11" t="s">
        <v>126</v>
      </c>
      <c r="H58" s="13">
        <v>18827971996.09</v>
      </c>
    </row>
    <row r="59" spans="1:8" hidden="1" x14ac:dyDescent="0.2">
      <c r="A59" s="11" t="s">
        <v>127</v>
      </c>
      <c r="B59" s="12">
        <v>10991958353.940001</v>
      </c>
      <c r="C59" s="11" t="s">
        <v>6</v>
      </c>
      <c r="D59" s="13">
        <v>0</v>
      </c>
      <c r="E59" s="11" t="s">
        <v>127</v>
      </c>
      <c r="F59" s="13">
        <v>14269370142.559999</v>
      </c>
      <c r="G59" s="11" t="s">
        <v>127</v>
      </c>
      <c r="H59" s="13">
        <v>18827971996.09</v>
      </c>
    </row>
    <row r="60" spans="1:8" hidden="1" x14ac:dyDescent="0.2">
      <c r="A60" s="11" t="s">
        <v>124</v>
      </c>
      <c r="B60" s="12">
        <v>703298246</v>
      </c>
      <c r="C60" s="11" t="s">
        <v>7</v>
      </c>
      <c r="D60" s="13">
        <v>0</v>
      </c>
      <c r="E60" s="11" t="s">
        <v>176</v>
      </c>
      <c r="F60" s="13">
        <v>7059701707.5600004</v>
      </c>
      <c r="G60" s="11" t="s">
        <v>176</v>
      </c>
      <c r="H60" s="13">
        <v>10685199291.1</v>
      </c>
    </row>
    <row r="61" spans="1:8" hidden="1" x14ac:dyDescent="0.2">
      <c r="A61" s="11" t="s">
        <v>128</v>
      </c>
      <c r="B61" s="12">
        <v>703298246</v>
      </c>
      <c r="C61" s="11" t="s">
        <v>180</v>
      </c>
      <c r="D61" s="13">
        <v>0</v>
      </c>
      <c r="E61" s="11" t="s">
        <v>5</v>
      </c>
      <c r="F61" s="13">
        <v>4700000</v>
      </c>
      <c r="G61" s="11" t="s">
        <v>5</v>
      </c>
      <c r="H61" s="13">
        <v>56816688</v>
      </c>
    </row>
    <row r="62" spans="1:8" hidden="1" x14ac:dyDescent="0.2">
      <c r="A62" s="11" t="s">
        <v>129</v>
      </c>
      <c r="B62" s="12">
        <v>52400000</v>
      </c>
      <c r="C62" s="11" t="s">
        <v>181</v>
      </c>
      <c r="D62" s="13">
        <v>0</v>
      </c>
      <c r="E62" s="11" t="s">
        <v>177</v>
      </c>
      <c r="F62" s="13">
        <v>4700000</v>
      </c>
      <c r="G62" s="11" t="s">
        <v>177</v>
      </c>
      <c r="H62" s="13">
        <v>56816688</v>
      </c>
    </row>
    <row r="63" spans="1:8" hidden="1" x14ac:dyDescent="0.2">
      <c r="A63" s="11" t="s">
        <v>130</v>
      </c>
      <c r="B63" s="12">
        <v>52400000</v>
      </c>
      <c r="C63" s="11" t="s">
        <v>182</v>
      </c>
      <c r="D63" s="13">
        <v>0</v>
      </c>
      <c r="E63" s="11" t="s">
        <v>178</v>
      </c>
      <c r="F63" s="13">
        <v>0</v>
      </c>
      <c r="G63" s="11" t="s">
        <v>178</v>
      </c>
      <c r="H63" s="13">
        <v>56816688</v>
      </c>
    </row>
    <row r="64" spans="1:8" hidden="1" x14ac:dyDescent="0.2">
      <c r="A64" s="11" t="s">
        <v>131</v>
      </c>
      <c r="B64" s="12">
        <v>29000000</v>
      </c>
      <c r="C64" s="11" t="s">
        <v>183</v>
      </c>
      <c r="D64" s="13">
        <v>0</v>
      </c>
      <c r="E64" s="11" t="s">
        <v>223</v>
      </c>
      <c r="F64" s="13">
        <v>0</v>
      </c>
      <c r="G64" s="11" t="s">
        <v>247</v>
      </c>
      <c r="H64" s="13">
        <v>50816688</v>
      </c>
    </row>
    <row r="65" spans="1:8" hidden="1" x14ac:dyDescent="0.2">
      <c r="A65" s="11" t="s">
        <v>132</v>
      </c>
      <c r="B65" s="12">
        <v>29000000</v>
      </c>
      <c r="C65" s="11" t="s">
        <v>184</v>
      </c>
      <c r="D65" s="13">
        <v>0</v>
      </c>
      <c r="E65" s="11" t="s">
        <v>224</v>
      </c>
      <c r="F65" s="13">
        <v>0</v>
      </c>
      <c r="G65" s="11" t="s">
        <v>272</v>
      </c>
      <c r="H65" s="13">
        <v>50816688</v>
      </c>
    </row>
    <row r="66" spans="1:8" hidden="1" x14ac:dyDescent="0.2">
      <c r="A66" s="11" t="s">
        <v>133</v>
      </c>
      <c r="B66" s="12">
        <v>16500000</v>
      </c>
      <c r="C66" s="11" t="s">
        <v>185</v>
      </c>
      <c r="D66" s="13">
        <v>0</v>
      </c>
      <c r="E66" s="11" t="s">
        <v>179</v>
      </c>
      <c r="F66" s="13">
        <v>0</v>
      </c>
      <c r="G66" s="11" t="s">
        <v>273</v>
      </c>
      <c r="H66" s="13">
        <v>6000000</v>
      </c>
    </row>
    <row r="67" spans="1:8" hidden="1" x14ac:dyDescent="0.2">
      <c r="A67" s="11" t="s">
        <v>134</v>
      </c>
      <c r="B67" s="12">
        <v>16500000</v>
      </c>
      <c r="C67" s="11" t="s">
        <v>186</v>
      </c>
      <c r="D67" s="13">
        <v>0</v>
      </c>
      <c r="E67" s="11" t="s">
        <v>223</v>
      </c>
      <c r="F67" s="13">
        <v>0</v>
      </c>
      <c r="G67" s="11" t="s">
        <v>274</v>
      </c>
      <c r="H67" s="13">
        <v>6000000</v>
      </c>
    </row>
    <row r="68" spans="1:8" hidden="1" x14ac:dyDescent="0.2">
      <c r="A68" s="11" t="s">
        <v>135</v>
      </c>
      <c r="B68" s="12">
        <v>0</v>
      </c>
      <c r="C68" s="11" t="s">
        <v>187</v>
      </c>
      <c r="D68" s="13">
        <v>0</v>
      </c>
      <c r="E68" s="11" t="s">
        <v>224</v>
      </c>
      <c r="F68" s="13">
        <v>0</v>
      </c>
      <c r="G68" s="11" t="s">
        <v>146</v>
      </c>
      <c r="H68" s="13">
        <v>0</v>
      </c>
    </row>
    <row r="69" spans="1:8" hidden="1" x14ac:dyDescent="0.2">
      <c r="A69" s="11" t="s">
        <v>136</v>
      </c>
      <c r="B69" s="12">
        <v>0</v>
      </c>
      <c r="C69" s="11" t="s">
        <v>12</v>
      </c>
      <c r="D69" s="13">
        <v>0</v>
      </c>
      <c r="E69" s="11" t="s">
        <v>83</v>
      </c>
      <c r="F69" s="13">
        <v>4700000</v>
      </c>
      <c r="G69" s="11" t="s">
        <v>255</v>
      </c>
      <c r="H69" s="13">
        <v>0</v>
      </c>
    </row>
    <row r="70" spans="1:8" hidden="1" x14ac:dyDescent="0.2">
      <c r="A70" s="11" t="s">
        <v>137</v>
      </c>
      <c r="B70" s="12">
        <v>6900000</v>
      </c>
      <c r="C70" s="11" t="s">
        <v>188</v>
      </c>
      <c r="D70" s="13">
        <v>0</v>
      </c>
      <c r="E70" s="11" t="s">
        <v>225</v>
      </c>
      <c r="F70" s="13">
        <v>4700000</v>
      </c>
      <c r="G70" s="11" t="s">
        <v>256</v>
      </c>
      <c r="H70" s="13">
        <v>0</v>
      </c>
    </row>
    <row r="71" spans="1:8" hidden="1" x14ac:dyDescent="0.2">
      <c r="A71" s="11" t="s">
        <v>138</v>
      </c>
      <c r="B71" s="12">
        <v>6900000</v>
      </c>
      <c r="C71" s="11" t="s">
        <v>189</v>
      </c>
      <c r="D71" s="13">
        <v>0</v>
      </c>
      <c r="E71" s="11" t="s">
        <v>226</v>
      </c>
      <c r="F71" s="13">
        <v>4700000</v>
      </c>
      <c r="G71" s="11" t="s">
        <v>257</v>
      </c>
      <c r="H71" s="13">
        <v>0</v>
      </c>
    </row>
    <row r="72" spans="1:8" hidden="1" x14ac:dyDescent="0.2">
      <c r="A72" s="11" t="s">
        <v>139</v>
      </c>
      <c r="B72" s="12">
        <v>650898246</v>
      </c>
      <c r="C72" s="11" t="s">
        <v>69</v>
      </c>
      <c r="D72" s="13">
        <v>0</v>
      </c>
      <c r="E72" s="11" t="s">
        <v>149</v>
      </c>
      <c r="F72" s="13">
        <v>0</v>
      </c>
      <c r="G72" s="11" t="s">
        <v>149</v>
      </c>
      <c r="H72" s="13">
        <v>0</v>
      </c>
    </row>
    <row r="73" spans="1:8" hidden="1" x14ac:dyDescent="0.2">
      <c r="A73" s="11" t="s">
        <v>130</v>
      </c>
      <c r="B73" s="12">
        <v>99541140</v>
      </c>
      <c r="C73" s="11" t="s">
        <v>68</v>
      </c>
      <c r="D73" s="13">
        <v>0</v>
      </c>
      <c r="E73" s="11" t="s">
        <v>6</v>
      </c>
      <c r="F73" s="13">
        <v>0</v>
      </c>
      <c r="G73" s="11" t="s">
        <v>6</v>
      </c>
      <c r="H73" s="13">
        <v>0</v>
      </c>
    </row>
    <row r="74" spans="1:8" hidden="1" x14ac:dyDescent="0.2">
      <c r="A74" s="11" t="s">
        <v>140</v>
      </c>
      <c r="B74" s="12">
        <v>50570570</v>
      </c>
      <c r="C74" s="11" t="s">
        <v>71</v>
      </c>
      <c r="D74" s="13">
        <v>0</v>
      </c>
      <c r="E74" s="11" t="s">
        <v>7</v>
      </c>
      <c r="F74" s="13">
        <v>0</v>
      </c>
      <c r="G74" s="11" t="s">
        <v>7</v>
      </c>
      <c r="H74" s="13">
        <v>0</v>
      </c>
    </row>
    <row r="75" spans="1:8" hidden="1" x14ac:dyDescent="0.2">
      <c r="A75" s="11" t="s">
        <v>141</v>
      </c>
      <c r="B75" s="12">
        <v>50570570</v>
      </c>
      <c r="C75" s="11" t="s">
        <v>70</v>
      </c>
      <c r="D75" s="13">
        <v>0</v>
      </c>
      <c r="E75" s="11" t="s">
        <v>227</v>
      </c>
      <c r="F75" s="13">
        <v>0</v>
      </c>
      <c r="G75" s="11" t="s">
        <v>227</v>
      </c>
      <c r="H75" s="13">
        <v>0</v>
      </c>
    </row>
    <row r="76" spans="1:8" hidden="1" x14ac:dyDescent="0.2">
      <c r="A76" s="11" t="s">
        <v>142</v>
      </c>
      <c r="B76" s="12">
        <v>38570570</v>
      </c>
      <c r="C76" s="11" t="s">
        <v>67</v>
      </c>
      <c r="D76" s="13">
        <v>0</v>
      </c>
      <c r="E76" s="11" t="s">
        <v>228</v>
      </c>
      <c r="F76" s="13">
        <v>0</v>
      </c>
      <c r="G76" s="11" t="s">
        <v>275</v>
      </c>
      <c r="H76" s="13">
        <v>0</v>
      </c>
    </row>
    <row r="77" spans="1:8" hidden="1" x14ac:dyDescent="0.2">
      <c r="A77" s="11" t="s">
        <v>143</v>
      </c>
      <c r="B77" s="12">
        <v>38570570</v>
      </c>
      <c r="C77" s="11" t="s">
        <v>66</v>
      </c>
      <c r="D77" s="13">
        <v>0</v>
      </c>
      <c r="E77" s="11" t="s">
        <v>229</v>
      </c>
      <c r="F77" s="13">
        <v>0</v>
      </c>
      <c r="G77" s="11" t="s">
        <v>8</v>
      </c>
      <c r="H77" s="13">
        <v>0</v>
      </c>
    </row>
    <row r="78" spans="1:8" hidden="1" x14ac:dyDescent="0.2">
      <c r="A78" s="11" t="s">
        <v>144</v>
      </c>
      <c r="B78" s="12">
        <v>10400000</v>
      </c>
      <c r="C78" s="11" t="s">
        <v>65</v>
      </c>
      <c r="D78" s="13">
        <v>0</v>
      </c>
      <c r="E78" s="11" t="s">
        <v>230</v>
      </c>
      <c r="F78" s="13">
        <v>0</v>
      </c>
      <c r="G78" s="11" t="s">
        <v>9</v>
      </c>
      <c r="H78" s="13">
        <v>0</v>
      </c>
    </row>
    <row r="79" spans="1:8" hidden="1" x14ac:dyDescent="0.2">
      <c r="A79" s="11" t="s">
        <v>145</v>
      </c>
      <c r="B79" s="12">
        <v>10400000</v>
      </c>
      <c r="C79" s="11" t="s">
        <v>7</v>
      </c>
      <c r="D79" s="13">
        <v>0</v>
      </c>
      <c r="E79" s="11" t="s">
        <v>231</v>
      </c>
      <c r="F79" s="13">
        <v>0</v>
      </c>
      <c r="G79" s="11" t="s">
        <v>10</v>
      </c>
      <c r="H79" s="13">
        <v>0</v>
      </c>
    </row>
    <row r="80" spans="1:8" hidden="1" x14ac:dyDescent="0.2">
      <c r="A80" s="11" t="s">
        <v>146</v>
      </c>
      <c r="B80" s="12">
        <v>551357106</v>
      </c>
      <c r="C80" s="11" t="s">
        <v>190</v>
      </c>
      <c r="D80" s="13">
        <v>0</v>
      </c>
      <c r="E80" s="11" t="s">
        <v>232</v>
      </c>
      <c r="F80" s="13">
        <v>0</v>
      </c>
      <c r="G80" s="11" t="s">
        <v>11</v>
      </c>
      <c r="H80" s="13">
        <v>0</v>
      </c>
    </row>
    <row r="81" spans="1:8" hidden="1" x14ac:dyDescent="0.2">
      <c r="A81" s="11" t="s">
        <v>147</v>
      </c>
      <c r="B81" s="12">
        <v>551357106</v>
      </c>
      <c r="C81" s="11" t="s">
        <v>191</v>
      </c>
      <c r="D81" s="13">
        <v>0</v>
      </c>
      <c r="E81" s="11" t="s">
        <v>233</v>
      </c>
      <c r="F81" s="13">
        <v>0</v>
      </c>
      <c r="G81" s="11" t="s">
        <v>12</v>
      </c>
      <c r="H81" s="13">
        <v>0</v>
      </c>
    </row>
    <row r="82" spans="1:8" hidden="1" x14ac:dyDescent="0.2">
      <c r="A82" s="11" t="s">
        <v>148</v>
      </c>
      <c r="B82" s="12">
        <v>551357106</v>
      </c>
      <c r="C82" s="11" t="s">
        <v>21</v>
      </c>
      <c r="D82" s="13">
        <v>7055001707.5600004</v>
      </c>
      <c r="E82" s="11" t="s">
        <v>234</v>
      </c>
      <c r="F82" s="13">
        <v>0</v>
      </c>
      <c r="G82" s="11" t="s">
        <v>188</v>
      </c>
      <c r="H82" s="13">
        <v>0</v>
      </c>
    </row>
    <row r="83" spans="1:8" hidden="1" x14ac:dyDescent="0.2">
      <c r="A83" s="11" t="s">
        <v>149</v>
      </c>
      <c r="B83" s="12">
        <v>0</v>
      </c>
      <c r="C83" s="11" t="s">
        <v>177</v>
      </c>
      <c r="D83" s="13">
        <v>0</v>
      </c>
      <c r="E83" s="11" t="s">
        <v>12</v>
      </c>
      <c r="F83" s="13">
        <v>0</v>
      </c>
      <c r="G83" s="11" t="s">
        <v>276</v>
      </c>
      <c r="H83" s="13">
        <v>0</v>
      </c>
    </row>
    <row r="84" spans="1:8" hidden="1" x14ac:dyDescent="0.2">
      <c r="A84" s="11" t="s">
        <v>150</v>
      </c>
      <c r="B84" s="12">
        <v>0</v>
      </c>
      <c r="C84" s="11" t="s">
        <v>149</v>
      </c>
      <c r="D84" s="13">
        <v>7055001707.5600004</v>
      </c>
      <c r="E84" s="11" t="s">
        <v>188</v>
      </c>
      <c r="F84" s="13">
        <v>0</v>
      </c>
      <c r="G84" s="11" t="s">
        <v>13</v>
      </c>
      <c r="H84" s="13">
        <v>0</v>
      </c>
    </row>
    <row r="85" spans="1:8" hidden="1" x14ac:dyDescent="0.2">
      <c r="A85" s="11" t="s">
        <v>151</v>
      </c>
      <c r="B85" s="12">
        <v>0</v>
      </c>
      <c r="C85" s="11" t="s">
        <v>6</v>
      </c>
      <c r="D85" s="13">
        <v>6568650881.1000004</v>
      </c>
      <c r="E85" s="11" t="s">
        <v>235</v>
      </c>
      <c r="F85" s="13">
        <v>0</v>
      </c>
      <c r="G85" s="11" t="s">
        <v>14</v>
      </c>
      <c r="H85" s="13">
        <v>0</v>
      </c>
    </row>
    <row r="86" spans="1:8" hidden="1" x14ac:dyDescent="0.2">
      <c r="A86" s="11" t="s">
        <v>7</v>
      </c>
      <c r="B86" s="12">
        <v>0</v>
      </c>
      <c r="C86" s="11" t="s">
        <v>7</v>
      </c>
      <c r="D86" s="13">
        <v>7552935</v>
      </c>
      <c r="E86" s="11" t="s">
        <v>13</v>
      </c>
      <c r="F86" s="13">
        <v>0</v>
      </c>
      <c r="G86" s="11" t="s">
        <v>15</v>
      </c>
      <c r="H86" s="13">
        <v>0</v>
      </c>
    </row>
    <row r="87" spans="1:8" hidden="1" x14ac:dyDescent="0.2">
      <c r="A87" s="11" t="s">
        <v>37</v>
      </c>
      <c r="B87" s="12">
        <v>0</v>
      </c>
      <c r="C87" s="11" t="s">
        <v>192</v>
      </c>
      <c r="D87" s="13">
        <v>7552935</v>
      </c>
      <c r="E87" s="11" t="s">
        <v>72</v>
      </c>
      <c r="F87" s="13">
        <v>0</v>
      </c>
      <c r="G87" s="11" t="s">
        <v>16</v>
      </c>
      <c r="H87" s="13">
        <v>0</v>
      </c>
    </row>
    <row r="88" spans="1:8" hidden="1" x14ac:dyDescent="0.2">
      <c r="A88" s="11" t="s">
        <v>38</v>
      </c>
      <c r="B88" s="12">
        <v>0</v>
      </c>
      <c r="C88" s="11" t="s">
        <v>193</v>
      </c>
      <c r="D88" s="13">
        <v>7552935</v>
      </c>
      <c r="E88" s="11" t="s">
        <v>15</v>
      </c>
      <c r="F88" s="13">
        <v>0</v>
      </c>
      <c r="G88" s="11" t="s">
        <v>26</v>
      </c>
      <c r="H88" s="13">
        <v>0</v>
      </c>
    </row>
    <row r="89" spans="1:8" hidden="1" x14ac:dyDescent="0.2">
      <c r="A89" s="11" t="s">
        <v>39</v>
      </c>
      <c r="B89" s="12">
        <v>0</v>
      </c>
      <c r="C89" s="11" t="s">
        <v>12</v>
      </c>
      <c r="D89" s="13">
        <v>6561097946.1000004</v>
      </c>
      <c r="E89" s="11" t="s">
        <v>73</v>
      </c>
      <c r="F89" s="13">
        <v>0</v>
      </c>
      <c r="G89" s="11" t="s">
        <v>27</v>
      </c>
      <c r="H89" s="13">
        <v>0</v>
      </c>
    </row>
    <row r="90" spans="1:8" hidden="1" x14ac:dyDescent="0.2">
      <c r="A90" s="11" t="s">
        <v>40</v>
      </c>
      <c r="B90" s="12">
        <v>0</v>
      </c>
      <c r="C90" s="11" t="s">
        <v>194</v>
      </c>
      <c r="D90" s="13">
        <v>4266027711.0999999</v>
      </c>
      <c r="E90" s="11" t="s">
        <v>26</v>
      </c>
      <c r="F90" s="13">
        <v>0</v>
      </c>
      <c r="G90" s="11" t="s">
        <v>17</v>
      </c>
      <c r="H90" s="13">
        <v>0</v>
      </c>
    </row>
    <row r="91" spans="1:8" hidden="1" x14ac:dyDescent="0.2">
      <c r="A91" s="11" t="s">
        <v>41</v>
      </c>
      <c r="B91" s="12">
        <v>0</v>
      </c>
      <c r="C91" s="11" t="s">
        <v>195</v>
      </c>
      <c r="D91" s="13">
        <v>4266027711.0999999</v>
      </c>
      <c r="E91" s="11" t="s">
        <v>75</v>
      </c>
      <c r="F91" s="13">
        <v>0</v>
      </c>
      <c r="G91" s="11" t="s">
        <v>18</v>
      </c>
      <c r="H91" s="13">
        <v>0</v>
      </c>
    </row>
    <row r="92" spans="1:8" hidden="1" x14ac:dyDescent="0.2">
      <c r="A92" s="11" t="s">
        <v>42</v>
      </c>
      <c r="B92" s="12">
        <v>0</v>
      </c>
      <c r="C92" s="11" t="s">
        <v>69</v>
      </c>
      <c r="D92" s="13">
        <v>1147557292</v>
      </c>
      <c r="E92" s="11" t="s">
        <v>74</v>
      </c>
      <c r="F92" s="13">
        <v>0</v>
      </c>
      <c r="G92" s="11" t="s">
        <v>2</v>
      </c>
      <c r="H92" s="13">
        <v>0</v>
      </c>
    </row>
    <row r="93" spans="1:8" hidden="1" x14ac:dyDescent="0.2">
      <c r="A93" s="11" t="s">
        <v>43</v>
      </c>
      <c r="B93" s="12">
        <v>0</v>
      </c>
      <c r="C93" s="11" t="s">
        <v>68</v>
      </c>
      <c r="D93" s="13">
        <v>1147557292</v>
      </c>
      <c r="E93" s="11" t="s">
        <v>7</v>
      </c>
      <c r="F93" s="13">
        <v>0</v>
      </c>
      <c r="G93" s="11" t="s">
        <v>3</v>
      </c>
      <c r="H93" s="13">
        <v>0</v>
      </c>
    </row>
    <row r="94" spans="1:8" hidden="1" x14ac:dyDescent="0.2">
      <c r="A94" s="11" t="s">
        <v>44</v>
      </c>
      <c r="B94" s="12">
        <v>0</v>
      </c>
      <c r="C94" s="11" t="s">
        <v>71</v>
      </c>
      <c r="D94" s="13">
        <v>85924631.5</v>
      </c>
      <c r="E94" s="11" t="s">
        <v>236</v>
      </c>
      <c r="F94" s="13">
        <v>0</v>
      </c>
      <c r="G94" s="11" t="s">
        <v>6</v>
      </c>
      <c r="H94" s="13">
        <v>0</v>
      </c>
    </row>
    <row r="95" spans="1:8" hidden="1" x14ac:dyDescent="0.2">
      <c r="A95" s="11" t="s">
        <v>45</v>
      </c>
      <c r="B95" s="12">
        <v>0</v>
      </c>
      <c r="C95" s="11" t="s">
        <v>70</v>
      </c>
      <c r="D95" s="13">
        <v>85924631.5</v>
      </c>
      <c r="E95" s="11" t="s">
        <v>237</v>
      </c>
      <c r="F95" s="13">
        <v>0</v>
      </c>
      <c r="G95" s="11" t="s">
        <v>19</v>
      </c>
      <c r="H95" s="13">
        <v>0</v>
      </c>
    </row>
    <row r="96" spans="1:8" hidden="1" x14ac:dyDescent="0.2">
      <c r="A96" s="11" t="s">
        <v>46</v>
      </c>
      <c r="B96" s="12">
        <v>0</v>
      </c>
      <c r="C96" s="11" t="s">
        <v>196</v>
      </c>
      <c r="D96" s="13">
        <v>1061588311.5</v>
      </c>
      <c r="E96" s="11" t="s">
        <v>21</v>
      </c>
      <c r="F96" s="13">
        <v>7055001707.5600004</v>
      </c>
      <c r="G96" s="11" t="s">
        <v>20</v>
      </c>
      <c r="H96" s="13">
        <v>0</v>
      </c>
    </row>
    <row r="97" spans="1:8" hidden="1" x14ac:dyDescent="0.2">
      <c r="A97" s="11" t="s">
        <v>12</v>
      </c>
      <c r="B97" s="12">
        <v>0</v>
      </c>
      <c r="C97" s="11" t="s">
        <v>197</v>
      </c>
      <c r="D97" s="13">
        <v>1061588311.5</v>
      </c>
      <c r="E97" s="11" t="s">
        <v>177</v>
      </c>
      <c r="F97" s="13">
        <v>0</v>
      </c>
      <c r="G97" s="11" t="s">
        <v>21</v>
      </c>
      <c r="H97" s="13">
        <v>10628382603.1</v>
      </c>
    </row>
    <row r="98" spans="1:8" hidden="1" x14ac:dyDescent="0.2">
      <c r="A98" s="11" t="s">
        <v>47</v>
      </c>
      <c r="B98" s="12">
        <v>0</v>
      </c>
      <c r="C98" s="11" t="s">
        <v>65</v>
      </c>
      <c r="D98" s="13">
        <v>486350826.45999998</v>
      </c>
      <c r="E98" s="11" t="s">
        <v>149</v>
      </c>
      <c r="F98" s="13">
        <v>7055001707.5600004</v>
      </c>
      <c r="G98" s="11" t="s">
        <v>177</v>
      </c>
      <c r="H98" s="13">
        <v>163466073</v>
      </c>
    </row>
    <row r="99" spans="1:8" hidden="1" x14ac:dyDescent="0.2">
      <c r="A99" s="11" t="s">
        <v>48</v>
      </c>
      <c r="B99" s="12">
        <v>0</v>
      </c>
      <c r="C99" s="11" t="s">
        <v>7</v>
      </c>
      <c r="D99" s="13">
        <v>486350826.45999998</v>
      </c>
      <c r="E99" s="11" t="s">
        <v>6</v>
      </c>
      <c r="F99" s="13">
        <v>6568650881.1000004</v>
      </c>
      <c r="G99" s="11" t="s">
        <v>146</v>
      </c>
      <c r="H99" s="13">
        <v>163466073</v>
      </c>
    </row>
    <row r="100" spans="1:8" hidden="1" x14ac:dyDescent="0.2">
      <c r="A100" s="11" t="s">
        <v>49</v>
      </c>
      <c r="B100" s="12">
        <v>0</v>
      </c>
      <c r="C100" s="11" t="s">
        <v>198</v>
      </c>
      <c r="D100" s="13">
        <v>486350826.45999998</v>
      </c>
      <c r="E100" s="11" t="s">
        <v>7</v>
      </c>
      <c r="F100" s="13">
        <v>7552935</v>
      </c>
      <c r="G100" s="11" t="s">
        <v>255</v>
      </c>
      <c r="H100" s="13">
        <v>163466073</v>
      </c>
    </row>
    <row r="101" spans="1:8" hidden="1" x14ac:dyDescent="0.2">
      <c r="A101" s="11" t="s">
        <v>50</v>
      </c>
      <c r="B101" s="12">
        <v>0</v>
      </c>
      <c r="C101" s="11" t="s">
        <v>199</v>
      </c>
      <c r="D101" s="13">
        <v>486350826.45999998</v>
      </c>
      <c r="E101" s="11" t="s">
        <v>238</v>
      </c>
      <c r="F101" s="13">
        <v>7552935</v>
      </c>
      <c r="G101" s="11" t="s">
        <v>256</v>
      </c>
      <c r="H101" s="13">
        <v>163466073</v>
      </c>
    </row>
    <row r="102" spans="1:8" hidden="1" x14ac:dyDescent="0.2">
      <c r="A102" s="11" t="s">
        <v>51</v>
      </c>
      <c r="B102" s="12">
        <v>0</v>
      </c>
      <c r="C102" s="11" t="s">
        <v>200</v>
      </c>
      <c r="D102" s="13">
        <v>12166667</v>
      </c>
      <c r="E102" s="11" t="s">
        <v>239</v>
      </c>
      <c r="F102" s="13">
        <v>7552935</v>
      </c>
      <c r="G102" s="11" t="s">
        <v>257</v>
      </c>
      <c r="H102" s="13">
        <v>163466073</v>
      </c>
    </row>
    <row r="103" spans="1:8" hidden="1" x14ac:dyDescent="0.2">
      <c r="A103" s="11" t="s">
        <v>52</v>
      </c>
      <c r="B103" s="12">
        <v>0</v>
      </c>
      <c r="C103" s="11" t="s">
        <v>177</v>
      </c>
      <c r="D103" s="13">
        <v>12166667</v>
      </c>
      <c r="E103" s="11" t="s">
        <v>12</v>
      </c>
      <c r="F103" s="13">
        <v>6561097946.1000004</v>
      </c>
      <c r="G103" s="11" t="s">
        <v>149</v>
      </c>
      <c r="H103" s="13">
        <v>10464916530.1</v>
      </c>
    </row>
    <row r="104" spans="1:8" hidden="1" x14ac:dyDescent="0.2">
      <c r="A104" s="11" t="s">
        <v>53</v>
      </c>
      <c r="B104" s="12">
        <v>0</v>
      </c>
      <c r="C104" s="11" t="s">
        <v>201</v>
      </c>
      <c r="D104" s="13">
        <v>12166667</v>
      </c>
      <c r="E104" s="11" t="s">
        <v>240</v>
      </c>
      <c r="F104" s="13">
        <v>4266027711.0999999</v>
      </c>
      <c r="G104" s="11" t="s">
        <v>6</v>
      </c>
      <c r="H104" s="13">
        <v>10464916530.1</v>
      </c>
    </row>
    <row r="105" spans="1:8" hidden="1" x14ac:dyDescent="0.2">
      <c r="A105" s="11" t="s">
        <v>54</v>
      </c>
      <c r="B105" s="12">
        <v>0</v>
      </c>
      <c r="C105" s="11" t="s">
        <v>130</v>
      </c>
      <c r="D105" s="13">
        <v>12166667</v>
      </c>
      <c r="E105" s="11" t="s">
        <v>241</v>
      </c>
      <c r="F105" s="13">
        <v>4266027711.0999999</v>
      </c>
      <c r="G105" s="11" t="s">
        <v>7</v>
      </c>
      <c r="H105" s="13">
        <v>335245201</v>
      </c>
    </row>
    <row r="106" spans="1:8" hidden="1" x14ac:dyDescent="0.2">
      <c r="A106" s="11" t="s">
        <v>55</v>
      </c>
      <c r="B106" s="12">
        <v>0</v>
      </c>
      <c r="C106" s="11" t="s">
        <v>202</v>
      </c>
      <c r="D106" s="13">
        <v>12166667</v>
      </c>
      <c r="E106" s="11" t="s">
        <v>13</v>
      </c>
      <c r="F106" s="13">
        <v>1147557292</v>
      </c>
      <c r="G106" s="11" t="s">
        <v>8</v>
      </c>
      <c r="H106" s="13">
        <v>255197224</v>
      </c>
    </row>
    <row r="107" spans="1:8" hidden="1" x14ac:dyDescent="0.2">
      <c r="A107" s="11" t="s">
        <v>56</v>
      </c>
      <c r="B107" s="12">
        <v>0</v>
      </c>
      <c r="C107" s="11" t="s">
        <v>203</v>
      </c>
      <c r="D107" s="13">
        <v>12166667</v>
      </c>
      <c r="E107" s="11" t="s">
        <v>72</v>
      </c>
      <c r="F107" s="13">
        <v>1147557292</v>
      </c>
      <c r="G107" s="11" t="s">
        <v>9</v>
      </c>
      <c r="H107" s="13">
        <v>255197224</v>
      </c>
    </row>
    <row r="108" spans="1:8" hidden="1" x14ac:dyDescent="0.2">
      <c r="A108" s="11" t="s">
        <v>152</v>
      </c>
      <c r="B108" s="12">
        <v>1417201676.9400001</v>
      </c>
      <c r="C108" s="11" t="s">
        <v>149</v>
      </c>
      <c r="D108" s="13">
        <v>0</v>
      </c>
      <c r="E108" s="11" t="s">
        <v>15</v>
      </c>
      <c r="F108" s="13">
        <v>85924631.5</v>
      </c>
      <c r="G108" s="11" t="s">
        <v>10</v>
      </c>
      <c r="H108" s="13">
        <v>23227279</v>
      </c>
    </row>
    <row r="109" spans="1:8" hidden="1" x14ac:dyDescent="0.2">
      <c r="A109" s="11" t="s">
        <v>124</v>
      </c>
      <c r="B109" s="12">
        <v>1417201676.9400001</v>
      </c>
      <c r="C109" s="11" t="s">
        <v>204</v>
      </c>
      <c r="D109" s="13">
        <v>0</v>
      </c>
      <c r="E109" s="11" t="s">
        <v>73</v>
      </c>
      <c r="F109" s="13">
        <v>85924631.5</v>
      </c>
      <c r="G109" s="11" t="s">
        <v>11</v>
      </c>
      <c r="H109" s="13">
        <v>23227279</v>
      </c>
    </row>
    <row r="110" spans="1:8" hidden="1" x14ac:dyDescent="0.2">
      <c r="A110" s="11" t="s">
        <v>128</v>
      </c>
      <c r="B110" s="12">
        <v>22200000</v>
      </c>
      <c r="C110" s="11" t="s">
        <v>7</v>
      </c>
      <c r="D110" s="13">
        <v>0</v>
      </c>
      <c r="E110" s="11" t="s">
        <v>242</v>
      </c>
      <c r="F110" s="13">
        <v>1061588311.5</v>
      </c>
      <c r="G110" s="11" t="s">
        <v>22</v>
      </c>
      <c r="H110" s="13">
        <v>23917285</v>
      </c>
    </row>
    <row r="111" spans="1:8" hidden="1" x14ac:dyDescent="0.2">
      <c r="A111" s="11" t="s">
        <v>153</v>
      </c>
      <c r="B111" s="12">
        <v>22200000</v>
      </c>
      <c r="C111" s="11" t="s">
        <v>205</v>
      </c>
      <c r="D111" s="13">
        <v>0</v>
      </c>
      <c r="E111" s="11" t="s">
        <v>243</v>
      </c>
      <c r="F111" s="13">
        <v>1061588311.5</v>
      </c>
      <c r="G111" s="11" t="s">
        <v>23</v>
      </c>
      <c r="H111" s="13">
        <v>23917285</v>
      </c>
    </row>
    <row r="112" spans="1:8" hidden="1" x14ac:dyDescent="0.2">
      <c r="A112" s="11" t="s">
        <v>154</v>
      </c>
      <c r="B112" s="12">
        <v>22200000</v>
      </c>
      <c r="C112" s="11" t="s">
        <v>205</v>
      </c>
      <c r="D112" s="13">
        <v>0</v>
      </c>
      <c r="E112" s="11" t="s">
        <v>74</v>
      </c>
      <c r="F112" s="13">
        <v>486350826.45999998</v>
      </c>
      <c r="G112" s="11" t="s">
        <v>24</v>
      </c>
      <c r="H112" s="13">
        <v>32903413</v>
      </c>
    </row>
    <row r="113" spans="1:8" hidden="1" x14ac:dyDescent="0.2">
      <c r="A113" s="11" t="s">
        <v>149</v>
      </c>
      <c r="B113" s="12">
        <v>1395001676.9400001</v>
      </c>
      <c r="C113" s="11" t="s">
        <v>206</v>
      </c>
      <c r="D113" s="13">
        <v>0</v>
      </c>
      <c r="E113" s="11" t="s">
        <v>7</v>
      </c>
      <c r="F113" s="13">
        <v>486350826.45999998</v>
      </c>
      <c r="G113" s="11" t="s">
        <v>25</v>
      </c>
      <c r="H113" s="13">
        <v>32903413</v>
      </c>
    </row>
    <row r="114" spans="1:8" hidden="1" x14ac:dyDescent="0.2">
      <c r="A114" s="11" t="s">
        <v>6</v>
      </c>
      <c r="B114" s="12">
        <v>1395001676.9400001</v>
      </c>
      <c r="C114" s="11" t="s">
        <v>206</v>
      </c>
      <c r="D114" s="13">
        <v>0</v>
      </c>
      <c r="E114" s="11" t="s">
        <v>244</v>
      </c>
      <c r="F114" s="13">
        <v>486350826.45999998</v>
      </c>
      <c r="G114" s="11" t="s">
        <v>12</v>
      </c>
      <c r="H114" s="13">
        <v>10129671329.1</v>
      </c>
    </row>
    <row r="115" spans="1:8" hidden="1" x14ac:dyDescent="0.2">
      <c r="A115" s="11" t="s">
        <v>7</v>
      </c>
      <c r="B115" s="12">
        <v>349795173.80000001</v>
      </c>
      <c r="C115" s="11" t="s">
        <v>65</v>
      </c>
      <c r="D115" s="13">
        <v>0</v>
      </c>
      <c r="E115" s="11" t="s">
        <v>245</v>
      </c>
      <c r="F115" s="13">
        <v>486350826.45999998</v>
      </c>
      <c r="G115" s="11" t="s">
        <v>240</v>
      </c>
      <c r="H115" s="13">
        <v>4266027711.0999999</v>
      </c>
    </row>
    <row r="116" spans="1:8" hidden="1" x14ac:dyDescent="0.2">
      <c r="A116" s="11" t="s">
        <v>37</v>
      </c>
      <c r="B116" s="12">
        <v>29667140</v>
      </c>
      <c r="C116" s="11" t="s">
        <v>7</v>
      </c>
      <c r="D116" s="13">
        <v>0</v>
      </c>
      <c r="E116" s="11" t="s">
        <v>246</v>
      </c>
      <c r="F116" s="13">
        <v>7209668435</v>
      </c>
      <c r="G116" s="11" t="s">
        <v>277</v>
      </c>
      <c r="H116" s="13">
        <v>4266027711.0999999</v>
      </c>
    </row>
    <row r="117" spans="1:8" hidden="1" x14ac:dyDescent="0.2">
      <c r="A117" s="11" t="s">
        <v>38</v>
      </c>
      <c r="B117" s="12">
        <v>29667140</v>
      </c>
      <c r="C117" s="11" t="s">
        <v>207</v>
      </c>
      <c r="D117" s="13">
        <v>0</v>
      </c>
      <c r="E117" s="11" t="s">
        <v>177</v>
      </c>
      <c r="F117" s="13">
        <v>781462331</v>
      </c>
      <c r="G117" s="11" t="s">
        <v>13</v>
      </c>
      <c r="H117" s="13">
        <v>1147557292</v>
      </c>
    </row>
    <row r="118" spans="1:8" hidden="1" x14ac:dyDescent="0.2">
      <c r="A118" s="11" t="s">
        <v>39</v>
      </c>
      <c r="B118" s="12">
        <v>30881621.800000001</v>
      </c>
      <c r="C118" s="11" t="s">
        <v>208</v>
      </c>
      <c r="D118" s="13">
        <v>0</v>
      </c>
      <c r="E118" s="11" t="s">
        <v>201</v>
      </c>
      <c r="F118" s="13">
        <v>42320006</v>
      </c>
      <c r="G118" s="11" t="s">
        <v>14</v>
      </c>
      <c r="H118" s="13">
        <v>1147557292</v>
      </c>
    </row>
    <row r="119" spans="1:8" hidden="1" x14ac:dyDescent="0.2">
      <c r="A119" s="11" t="s">
        <v>40</v>
      </c>
      <c r="B119" s="12">
        <v>30881621.800000001</v>
      </c>
      <c r="C119" s="11" t="s">
        <v>2</v>
      </c>
      <c r="D119" s="13">
        <v>0</v>
      </c>
      <c r="E119" s="11" t="s">
        <v>130</v>
      </c>
      <c r="F119" s="13">
        <v>25300006</v>
      </c>
      <c r="G119" s="11" t="s">
        <v>15</v>
      </c>
      <c r="H119" s="13">
        <v>85924631.5</v>
      </c>
    </row>
    <row r="120" spans="1:8" hidden="1" x14ac:dyDescent="0.2">
      <c r="A120" s="11" t="s">
        <v>41</v>
      </c>
      <c r="B120" s="12">
        <v>138164362</v>
      </c>
      <c r="C120" s="11" t="s">
        <v>3</v>
      </c>
      <c r="D120" s="13">
        <v>0</v>
      </c>
      <c r="E120" s="11" t="s">
        <v>247</v>
      </c>
      <c r="F120" s="13">
        <v>20166667</v>
      </c>
      <c r="G120" s="11" t="s">
        <v>16</v>
      </c>
      <c r="H120" s="13">
        <v>85924631.5</v>
      </c>
    </row>
    <row r="121" spans="1:8" hidden="1" x14ac:dyDescent="0.2">
      <c r="A121" s="11" t="s">
        <v>42</v>
      </c>
      <c r="B121" s="12">
        <v>138164362</v>
      </c>
      <c r="C121" s="11" t="s">
        <v>6</v>
      </c>
      <c r="D121" s="13">
        <v>0</v>
      </c>
      <c r="E121" s="11" t="s">
        <v>248</v>
      </c>
      <c r="F121" s="13">
        <v>20166667</v>
      </c>
      <c r="G121" s="11" t="s">
        <v>242</v>
      </c>
      <c r="H121" s="13">
        <v>1061588311.5</v>
      </c>
    </row>
    <row r="122" spans="1:8" hidden="1" x14ac:dyDescent="0.2">
      <c r="A122" s="11" t="s">
        <v>45</v>
      </c>
      <c r="B122" s="12">
        <v>151082050</v>
      </c>
      <c r="C122" s="11" t="s">
        <v>64</v>
      </c>
      <c r="D122" s="13">
        <v>0</v>
      </c>
      <c r="E122" s="11" t="s">
        <v>249</v>
      </c>
      <c r="F122" s="13">
        <v>5133339</v>
      </c>
      <c r="G122" s="11" t="s">
        <v>278</v>
      </c>
      <c r="H122" s="13">
        <v>1061588311.5</v>
      </c>
    </row>
    <row r="123" spans="1:8" hidden="1" x14ac:dyDescent="0.2">
      <c r="A123" s="11" t="s">
        <v>46</v>
      </c>
      <c r="B123" s="12">
        <v>151082050</v>
      </c>
      <c r="C123" s="11" t="s">
        <v>63</v>
      </c>
      <c r="D123" s="13">
        <v>0</v>
      </c>
      <c r="E123" s="11" t="s">
        <v>250</v>
      </c>
      <c r="F123" s="13">
        <v>5133339</v>
      </c>
      <c r="G123" s="11" t="s">
        <v>17</v>
      </c>
      <c r="H123" s="13">
        <v>3548861383</v>
      </c>
    </row>
    <row r="124" spans="1:8" hidden="1" x14ac:dyDescent="0.2">
      <c r="A124" s="11" t="s">
        <v>12</v>
      </c>
      <c r="B124" s="12">
        <v>1045206503.14</v>
      </c>
      <c r="C124" s="11" t="s">
        <v>209</v>
      </c>
      <c r="D124" s="13">
        <v>0</v>
      </c>
      <c r="E124" s="11" t="s">
        <v>83</v>
      </c>
      <c r="F124" s="13">
        <v>17020000</v>
      </c>
      <c r="G124" s="11" t="s">
        <v>18</v>
      </c>
      <c r="H124" s="13">
        <v>3548861383</v>
      </c>
    </row>
    <row r="125" spans="1:8" hidden="1" x14ac:dyDescent="0.2">
      <c r="A125" s="11" t="s">
        <v>47</v>
      </c>
      <c r="B125" s="12">
        <v>0</v>
      </c>
      <c r="C125" s="11" t="s">
        <v>210</v>
      </c>
      <c r="D125" s="13">
        <v>0</v>
      </c>
      <c r="E125" s="11" t="s">
        <v>251</v>
      </c>
      <c r="F125" s="13">
        <v>3088000</v>
      </c>
      <c r="G125" s="11" t="s">
        <v>28</v>
      </c>
      <c r="H125" s="13">
        <v>19712000</v>
      </c>
    </row>
    <row r="126" spans="1:8" hidden="1" x14ac:dyDescent="0.2">
      <c r="A126" s="11" t="s">
        <v>48</v>
      </c>
      <c r="B126" s="12">
        <v>0</v>
      </c>
      <c r="C126" s="11" t="s">
        <v>211</v>
      </c>
      <c r="D126" s="13">
        <v>42137224</v>
      </c>
      <c r="E126" s="11" t="s">
        <v>252</v>
      </c>
      <c r="F126" s="13">
        <v>3088000</v>
      </c>
      <c r="G126" s="11" t="s">
        <v>29</v>
      </c>
      <c r="H126" s="13">
        <v>19712000</v>
      </c>
    </row>
    <row r="127" spans="1:8" hidden="1" x14ac:dyDescent="0.2">
      <c r="A127" s="11" t="s">
        <v>49</v>
      </c>
      <c r="B127" s="12">
        <v>0</v>
      </c>
      <c r="C127" s="11" t="s">
        <v>212</v>
      </c>
      <c r="D127" s="13">
        <v>8637224</v>
      </c>
      <c r="E127" s="11" t="s">
        <v>253</v>
      </c>
      <c r="F127" s="13">
        <v>13932000</v>
      </c>
      <c r="G127" s="11" t="s">
        <v>279</v>
      </c>
      <c r="H127" s="13">
        <v>8142772705</v>
      </c>
    </row>
    <row r="128" spans="1:8" hidden="1" x14ac:dyDescent="0.2">
      <c r="A128" s="11" t="s">
        <v>50</v>
      </c>
      <c r="B128" s="12">
        <v>0</v>
      </c>
      <c r="C128" s="11" t="s">
        <v>213</v>
      </c>
      <c r="D128" s="13">
        <v>8637224</v>
      </c>
      <c r="E128" s="11" t="s">
        <v>254</v>
      </c>
      <c r="F128" s="13">
        <v>13932000</v>
      </c>
      <c r="G128" s="11" t="s">
        <v>177</v>
      </c>
      <c r="H128" s="13">
        <v>44000000</v>
      </c>
    </row>
    <row r="129" spans="1:8" hidden="1" x14ac:dyDescent="0.2">
      <c r="A129" s="11" t="s">
        <v>51</v>
      </c>
      <c r="B129" s="12">
        <v>1288869.47</v>
      </c>
      <c r="C129" s="11" t="s">
        <v>214</v>
      </c>
      <c r="D129" s="13">
        <v>8637224</v>
      </c>
      <c r="E129" s="11" t="s">
        <v>146</v>
      </c>
      <c r="F129" s="13">
        <v>739142325</v>
      </c>
      <c r="G129" s="11" t="s">
        <v>201</v>
      </c>
      <c r="H129" s="13">
        <v>44000000</v>
      </c>
    </row>
    <row r="130" spans="1:8" hidden="1" x14ac:dyDescent="0.2">
      <c r="A130" s="11" t="s">
        <v>52</v>
      </c>
      <c r="B130" s="12">
        <v>1288869.47</v>
      </c>
      <c r="C130" s="11" t="s">
        <v>215</v>
      </c>
      <c r="D130" s="13">
        <v>33500000</v>
      </c>
      <c r="E130" s="11" t="s">
        <v>255</v>
      </c>
      <c r="F130" s="13">
        <v>739142325</v>
      </c>
      <c r="G130" s="11" t="s">
        <v>130</v>
      </c>
      <c r="H130" s="13">
        <v>22000000</v>
      </c>
    </row>
    <row r="131" spans="1:8" hidden="1" x14ac:dyDescent="0.2">
      <c r="A131" s="11" t="s">
        <v>53</v>
      </c>
      <c r="B131" s="12">
        <v>15274662.17</v>
      </c>
      <c r="C131" s="11" t="s">
        <v>216</v>
      </c>
      <c r="D131" s="13">
        <v>33500000</v>
      </c>
      <c r="E131" s="11" t="s">
        <v>256</v>
      </c>
      <c r="F131" s="13">
        <v>739142325</v>
      </c>
      <c r="G131" s="11" t="s">
        <v>280</v>
      </c>
      <c r="H131" s="13">
        <v>18000000</v>
      </c>
    </row>
    <row r="132" spans="1:8" hidden="1" x14ac:dyDescent="0.2">
      <c r="A132" s="11" t="s">
        <v>54</v>
      </c>
      <c r="B132" s="12">
        <v>15274662.17</v>
      </c>
      <c r="C132" s="11" t="s">
        <v>217</v>
      </c>
      <c r="D132" s="13">
        <v>33500000</v>
      </c>
      <c r="E132" s="11" t="s">
        <v>257</v>
      </c>
      <c r="F132" s="13">
        <v>739142325</v>
      </c>
      <c r="G132" s="11" t="s">
        <v>281</v>
      </c>
      <c r="H132" s="13">
        <v>18000000</v>
      </c>
    </row>
    <row r="133" spans="1:8" hidden="1" x14ac:dyDescent="0.2">
      <c r="A133" s="11" t="s">
        <v>55</v>
      </c>
      <c r="B133" s="12">
        <v>1028642971.5</v>
      </c>
      <c r="E133" s="11" t="s">
        <v>149</v>
      </c>
      <c r="F133" s="13">
        <v>6428206104</v>
      </c>
      <c r="G133" s="11" t="s">
        <v>282</v>
      </c>
      <c r="H133" s="13">
        <v>4000000</v>
      </c>
    </row>
    <row r="134" spans="1:8" hidden="1" x14ac:dyDescent="0.2">
      <c r="A134" s="11" t="s">
        <v>56</v>
      </c>
      <c r="B134" s="12">
        <v>1028642971.5</v>
      </c>
      <c r="E134" s="11" t="s">
        <v>204</v>
      </c>
      <c r="F134" s="13">
        <v>5134650991</v>
      </c>
      <c r="G134" s="11" t="s">
        <v>283</v>
      </c>
      <c r="H134" s="13">
        <v>4000000</v>
      </c>
    </row>
    <row r="135" spans="1:8" hidden="1" x14ac:dyDescent="0.2">
      <c r="A135" s="11" t="s">
        <v>57</v>
      </c>
      <c r="B135" s="12">
        <v>8871458431</v>
      </c>
      <c r="E135" s="11" t="s">
        <v>7</v>
      </c>
      <c r="F135" s="13">
        <v>1310214130</v>
      </c>
      <c r="G135" s="11" t="s">
        <v>83</v>
      </c>
      <c r="H135" s="13">
        <v>22000000</v>
      </c>
    </row>
    <row r="136" spans="1:8" hidden="1" x14ac:dyDescent="0.2">
      <c r="A136" s="11" t="s">
        <v>6</v>
      </c>
      <c r="B136" s="12">
        <v>7070226589</v>
      </c>
      <c r="E136" s="11" t="s">
        <v>8</v>
      </c>
      <c r="F136" s="13">
        <v>768328995</v>
      </c>
      <c r="G136" s="11" t="s">
        <v>284</v>
      </c>
      <c r="H136" s="13">
        <v>22000000</v>
      </c>
    </row>
    <row r="137" spans="1:8" hidden="1" x14ac:dyDescent="0.2">
      <c r="A137" s="11" t="s">
        <v>7</v>
      </c>
      <c r="B137" s="12">
        <v>7070226589</v>
      </c>
      <c r="E137" s="11" t="s">
        <v>8</v>
      </c>
      <c r="F137" s="13">
        <v>768328995</v>
      </c>
      <c r="G137" s="11" t="s">
        <v>285</v>
      </c>
      <c r="H137" s="13">
        <v>22000000</v>
      </c>
    </row>
    <row r="138" spans="1:8" hidden="1" x14ac:dyDescent="0.2">
      <c r="A138" s="11" t="s">
        <v>58</v>
      </c>
      <c r="B138" s="12">
        <v>2954495334</v>
      </c>
      <c r="E138" s="11" t="s">
        <v>10</v>
      </c>
      <c r="F138" s="13">
        <v>103879860</v>
      </c>
      <c r="G138" s="11" t="s">
        <v>149</v>
      </c>
      <c r="H138" s="13">
        <v>8098772705</v>
      </c>
    </row>
    <row r="139" spans="1:8" hidden="1" x14ac:dyDescent="0.2">
      <c r="A139" s="11" t="s">
        <v>59</v>
      </c>
      <c r="B139" s="12">
        <v>2954495334</v>
      </c>
      <c r="E139" s="11" t="s">
        <v>10</v>
      </c>
      <c r="F139" s="13">
        <v>103879860</v>
      </c>
      <c r="G139" s="11" t="s">
        <v>204</v>
      </c>
      <c r="H139" s="13">
        <v>8098772705</v>
      </c>
    </row>
    <row r="140" spans="1:8" hidden="1" x14ac:dyDescent="0.2">
      <c r="A140" s="11" t="s">
        <v>155</v>
      </c>
      <c r="B140" s="12">
        <v>101463726</v>
      </c>
      <c r="E140" s="11" t="s">
        <v>22</v>
      </c>
      <c r="F140" s="13">
        <v>330991708</v>
      </c>
      <c r="G140" s="11" t="s">
        <v>7</v>
      </c>
      <c r="H140" s="13">
        <v>2776553625</v>
      </c>
    </row>
    <row r="141" spans="1:8" hidden="1" x14ac:dyDescent="0.2">
      <c r="A141" s="11" t="s">
        <v>156</v>
      </c>
      <c r="B141" s="12">
        <v>101463726</v>
      </c>
      <c r="E141" s="11" t="s">
        <v>23</v>
      </c>
      <c r="F141" s="13">
        <v>330991708</v>
      </c>
      <c r="G141" s="11" t="s">
        <v>30</v>
      </c>
      <c r="H141" s="13">
        <v>2516519730</v>
      </c>
    </row>
    <row r="142" spans="1:8" hidden="1" x14ac:dyDescent="0.2">
      <c r="A142" s="11" t="s">
        <v>157</v>
      </c>
      <c r="B142" s="12">
        <v>1514304924</v>
      </c>
      <c r="E142" s="11" t="s">
        <v>24</v>
      </c>
      <c r="F142" s="13">
        <v>107013567</v>
      </c>
      <c r="G142" s="11" t="s">
        <v>31</v>
      </c>
      <c r="H142" s="13">
        <v>2516519730</v>
      </c>
    </row>
    <row r="143" spans="1:8" hidden="1" x14ac:dyDescent="0.2">
      <c r="A143" s="11" t="s">
        <v>158</v>
      </c>
      <c r="B143" s="12">
        <v>1514304924</v>
      </c>
      <c r="E143" s="11" t="s">
        <v>25</v>
      </c>
      <c r="F143" s="13">
        <v>107013567</v>
      </c>
      <c r="G143" s="11" t="s">
        <v>32</v>
      </c>
      <c r="H143" s="13">
        <v>260033895</v>
      </c>
    </row>
    <row r="144" spans="1:8" hidden="1" x14ac:dyDescent="0.2">
      <c r="A144" s="11" t="s">
        <v>60</v>
      </c>
      <c r="B144" s="12">
        <v>2499962605</v>
      </c>
      <c r="E144" s="11" t="s">
        <v>12</v>
      </c>
      <c r="F144" s="13">
        <v>3824436861</v>
      </c>
      <c r="G144" s="11" t="s">
        <v>33</v>
      </c>
      <c r="H144" s="13">
        <v>260033895</v>
      </c>
    </row>
    <row r="145" spans="1:8" hidden="1" x14ac:dyDescent="0.2">
      <c r="A145" s="11" t="s">
        <v>61</v>
      </c>
      <c r="B145" s="12">
        <v>2499962605</v>
      </c>
      <c r="E145" s="11" t="s">
        <v>17</v>
      </c>
      <c r="F145" s="13">
        <v>3548861383</v>
      </c>
      <c r="G145" s="11" t="s">
        <v>12</v>
      </c>
      <c r="H145" s="13">
        <v>4862629180</v>
      </c>
    </row>
    <row r="146" spans="1:8" hidden="1" x14ac:dyDescent="0.2">
      <c r="A146" s="11" t="s">
        <v>62</v>
      </c>
      <c r="B146" s="12">
        <v>1801231842</v>
      </c>
      <c r="E146" s="11" t="s">
        <v>76</v>
      </c>
      <c r="F146" s="13">
        <v>3548861383</v>
      </c>
      <c r="G146" s="11" t="s">
        <v>17</v>
      </c>
      <c r="H146" s="13">
        <v>4444337963</v>
      </c>
    </row>
    <row r="147" spans="1:8" hidden="1" x14ac:dyDescent="0.2">
      <c r="A147" s="11" t="s">
        <v>7</v>
      </c>
      <c r="B147" s="12">
        <v>1801231842</v>
      </c>
      <c r="E147" s="11" t="s">
        <v>34</v>
      </c>
      <c r="F147" s="13">
        <v>255863478</v>
      </c>
      <c r="G147" s="11" t="s">
        <v>18</v>
      </c>
      <c r="H147" s="13">
        <v>4444337963</v>
      </c>
    </row>
    <row r="148" spans="1:8" hidden="1" x14ac:dyDescent="0.2">
      <c r="A148" s="11" t="s">
        <v>159</v>
      </c>
      <c r="B148" s="12">
        <v>1801231842</v>
      </c>
      <c r="E148" s="11" t="s">
        <v>77</v>
      </c>
      <c r="F148" s="13">
        <v>255863478</v>
      </c>
      <c r="G148" s="11" t="s">
        <v>34</v>
      </c>
      <c r="H148" s="13">
        <v>383795217</v>
      </c>
    </row>
    <row r="149" spans="1:8" hidden="1" x14ac:dyDescent="0.2">
      <c r="A149" s="11" t="s">
        <v>160</v>
      </c>
      <c r="B149" s="12">
        <v>1801231842</v>
      </c>
      <c r="E149" s="11" t="s">
        <v>28</v>
      </c>
      <c r="F149" s="13">
        <v>19712000</v>
      </c>
      <c r="G149" s="11" t="s">
        <v>35</v>
      </c>
      <c r="H149" s="13">
        <v>383795217</v>
      </c>
    </row>
    <row r="150" spans="1:8" hidden="1" x14ac:dyDescent="0.2">
      <c r="E150" s="11" t="s">
        <v>78</v>
      </c>
      <c r="F150" s="13">
        <v>19712000</v>
      </c>
      <c r="G150" s="11" t="s">
        <v>28</v>
      </c>
      <c r="H150" s="13">
        <v>34496000</v>
      </c>
    </row>
    <row r="151" spans="1:8" hidden="1" x14ac:dyDescent="0.2">
      <c r="E151" s="11" t="s">
        <v>74</v>
      </c>
      <c r="F151" s="13">
        <v>1000000000</v>
      </c>
      <c r="G151" s="11" t="s">
        <v>29</v>
      </c>
      <c r="H151" s="13">
        <v>34496000</v>
      </c>
    </row>
    <row r="152" spans="1:8" hidden="1" x14ac:dyDescent="0.2">
      <c r="E152" s="11" t="s">
        <v>7</v>
      </c>
      <c r="F152" s="13">
        <v>1000000000</v>
      </c>
      <c r="G152" s="11" t="s">
        <v>36</v>
      </c>
      <c r="H152" s="13">
        <v>459589900</v>
      </c>
    </row>
    <row r="153" spans="1:8" hidden="1" x14ac:dyDescent="0.2">
      <c r="E153" s="11" t="s">
        <v>258</v>
      </c>
      <c r="F153" s="13">
        <v>1000000000</v>
      </c>
      <c r="G153" s="11" t="s">
        <v>286</v>
      </c>
      <c r="H153" s="13">
        <v>0</v>
      </c>
    </row>
    <row r="154" spans="1:8" hidden="1" x14ac:dyDescent="0.2">
      <c r="C154" s="11"/>
      <c r="D154" s="13"/>
      <c r="E154" s="11" t="s">
        <v>259</v>
      </c>
      <c r="F154" s="13">
        <v>1000000000</v>
      </c>
      <c r="G154" s="11" t="s">
        <v>287</v>
      </c>
      <c r="H154" s="13">
        <v>0</v>
      </c>
    </row>
    <row r="155" spans="1:8" hidden="1" x14ac:dyDescent="0.2">
      <c r="C155" s="11"/>
      <c r="D155" s="13"/>
      <c r="E155" s="11" t="s">
        <v>2</v>
      </c>
      <c r="F155" s="13">
        <v>293555113</v>
      </c>
      <c r="G155" s="11" t="s">
        <v>288</v>
      </c>
      <c r="H155" s="13">
        <v>459589900</v>
      </c>
    </row>
    <row r="156" spans="1:8" hidden="1" x14ac:dyDescent="0.2">
      <c r="C156" s="11"/>
      <c r="D156" s="13"/>
      <c r="E156" s="11" t="s">
        <v>3</v>
      </c>
      <c r="F156" s="13">
        <v>293555113</v>
      </c>
      <c r="G156" s="11" t="s">
        <v>289</v>
      </c>
      <c r="H156" s="13">
        <v>459589900</v>
      </c>
    </row>
    <row r="157" spans="1:8" hidden="1" x14ac:dyDescent="0.2">
      <c r="C157" s="11"/>
      <c r="D157" s="13"/>
      <c r="E157" s="11" t="s">
        <v>6</v>
      </c>
      <c r="F157" s="13">
        <v>293555113</v>
      </c>
    </row>
    <row r="158" spans="1:8" hidden="1" x14ac:dyDescent="0.2">
      <c r="C158" s="11"/>
      <c r="D158" s="13"/>
      <c r="E158" s="11" t="s">
        <v>19</v>
      </c>
      <c r="F158" s="13">
        <v>124821335</v>
      </c>
    </row>
    <row r="159" spans="1:8" hidden="1" x14ac:dyDescent="0.2">
      <c r="A159" s="4"/>
      <c r="B159" s="4"/>
      <c r="C159" s="11"/>
      <c r="D159" s="13"/>
      <c r="E159" s="11" t="s">
        <v>20</v>
      </c>
      <c r="F159" s="13">
        <v>124821335</v>
      </c>
    </row>
    <row r="160" spans="1:8" hidden="1" x14ac:dyDescent="0.2">
      <c r="A160" s="4"/>
      <c r="B160" s="4"/>
      <c r="C160" s="11"/>
      <c r="D160" s="13"/>
      <c r="E160" s="11" t="s">
        <v>260</v>
      </c>
      <c r="F160" s="13">
        <v>168733778</v>
      </c>
    </row>
    <row r="161" spans="1:8" hidden="1" x14ac:dyDescent="0.2">
      <c r="A161" s="4"/>
      <c r="B161" s="4"/>
      <c r="C161" s="11"/>
      <c r="D161" s="13"/>
      <c r="E161" s="11" t="s">
        <v>261</v>
      </c>
      <c r="F161" s="13">
        <v>168733778</v>
      </c>
    </row>
    <row r="162" spans="1:8" hidden="1" x14ac:dyDescent="0.2">
      <c r="A162" s="4"/>
      <c r="B162" s="4"/>
      <c r="C162" s="11"/>
      <c r="D162" s="13"/>
      <c r="E162" s="11" t="s">
        <v>262</v>
      </c>
      <c r="F162" s="13">
        <v>0</v>
      </c>
    </row>
    <row r="163" spans="1:8" hidden="1" x14ac:dyDescent="0.2">
      <c r="A163" s="4"/>
      <c r="B163" s="4"/>
      <c r="C163" s="11"/>
      <c r="D163" s="13"/>
      <c r="E163" s="11" t="s">
        <v>263</v>
      </c>
      <c r="F163" s="13">
        <v>0</v>
      </c>
    </row>
    <row r="164" spans="1:8" hidden="1" x14ac:dyDescent="0.2">
      <c r="A164" s="4"/>
      <c r="B164" s="4"/>
      <c r="C164" s="11"/>
      <c r="D164" s="13"/>
      <c r="E164" s="11" t="s">
        <v>264</v>
      </c>
      <c r="F164" s="13">
        <v>0</v>
      </c>
    </row>
    <row r="165" spans="1:8" hidden="1" x14ac:dyDescent="0.2">
      <c r="A165" s="4"/>
      <c r="B165" s="4"/>
      <c r="C165" s="11"/>
      <c r="D165" s="13"/>
      <c r="E165" s="11" t="s">
        <v>265</v>
      </c>
      <c r="F165" s="13">
        <v>0</v>
      </c>
    </row>
    <row r="166" spans="1:8" hidden="1" x14ac:dyDescent="0.2">
      <c r="A166" s="4"/>
      <c r="B166" s="4"/>
      <c r="C166" s="11"/>
      <c r="D166" s="13"/>
      <c r="E166" s="11" t="s">
        <v>266</v>
      </c>
      <c r="F166" s="13">
        <v>0</v>
      </c>
    </row>
    <row r="167" spans="1:8" hidden="1" x14ac:dyDescent="0.2">
      <c r="A167" s="4"/>
      <c r="B167" s="4"/>
      <c r="C167" s="11"/>
      <c r="D167" s="13"/>
    </row>
    <row r="168" spans="1:8" hidden="1" x14ac:dyDescent="0.2">
      <c r="A168" s="11"/>
      <c r="B168" s="12"/>
      <c r="C168" s="11"/>
      <c r="D168" s="13"/>
      <c r="G168" s="11"/>
      <c r="H168" s="13"/>
    </row>
    <row r="169" spans="1:8" hidden="1" x14ac:dyDescent="0.2">
      <c r="A169" s="11"/>
      <c r="B169" s="12"/>
      <c r="C169" s="11"/>
      <c r="D169" s="13"/>
      <c r="G169" s="11"/>
      <c r="H169" s="13"/>
    </row>
    <row r="170" spans="1:8" hidden="1" x14ac:dyDescent="0.2">
      <c r="A170" s="11"/>
      <c r="B170" s="12"/>
      <c r="C170" s="11"/>
      <c r="D170" s="13"/>
      <c r="G170" s="11"/>
      <c r="H170" s="13"/>
    </row>
    <row r="171" spans="1:8" hidden="1" x14ac:dyDescent="0.2">
      <c r="A171" s="11"/>
      <c r="B171" s="12"/>
      <c r="C171" s="11"/>
      <c r="D171" s="13"/>
      <c r="G171" s="11"/>
      <c r="H171" s="13"/>
    </row>
    <row r="172" spans="1:8" hidden="1" x14ac:dyDescent="0.2">
      <c r="A172" s="11"/>
      <c r="B172" s="12"/>
      <c r="C172" s="11"/>
      <c r="D172" s="13"/>
      <c r="G172" s="11"/>
      <c r="H172" s="13"/>
    </row>
    <row r="173" spans="1:8" hidden="1" x14ac:dyDescent="0.2">
      <c r="A173" s="11"/>
      <c r="B173" s="12"/>
      <c r="C173" s="11"/>
      <c r="D173" s="13"/>
      <c r="G173" s="11"/>
      <c r="H173" s="13"/>
    </row>
    <row r="174" spans="1:8" hidden="1" x14ac:dyDescent="0.2">
      <c r="A174" s="11"/>
      <c r="B174" s="12"/>
      <c r="C174" s="11"/>
      <c r="D174" s="13"/>
      <c r="G174" s="11"/>
      <c r="H174" s="13"/>
    </row>
    <row r="175" spans="1:8" hidden="1" x14ac:dyDescent="0.2">
      <c r="A175" s="11"/>
      <c r="B175" s="12"/>
      <c r="C175" s="11"/>
      <c r="D175" s="13"/>
      <c r="G175" s="11"/>
      <c r="H175" s="13"/>
    </row>
    <row r="176" spans="1:8" hidden="1" x14ac:dyDescent="0.2">
      <c r="A176" s="11"/>
      <c r="B176" s="12"/>
      <c r="C176" s="11"/>
      <c r="D176" s="13"/>
      <c r="G176" s="11"/>
      <c r="H176" s="13"/>
    </row>
    <row r="177" spans="1:8" hidden="1" x14ac:dyDescent="0.2">
      <c r="A177" s="11"/>
      <c r="B177" s="12"/>
      <c r="C177" s="11"/>
      <c r="D177" s="13"/>
      <c r="G177" s="11"/>
      <c r="H177" s="13"/>
    </row>
    <row r="178" spans="1:8" hidden="1" x14ac:dyDescent="0.2">
      <c r="A178" s="11"/>
      <c r="B178" s="12"/>
      <c r="C178" s="11"/>
      <c r="D178" s="13"/>
      <c r="G178" s="11"/>
      <c r="H178" s="13"/>
    </row>
    <row r="179" spans="1:8" hidden="1" x14ac:dyDescent="0.2">
      <c r="A179" s="11"/>
      <c r="B179" s="12"/>
      <c r="C179" s="11"/>
      <c r="D179" s="13"/>
      <c r="G179" s="11"/>
      <c r="H179" s="13"/>
    </row>
    <row r="180" spans="1:8" hidden="1" x14ac:dyDescent="0.2">
      <c r="A180" s="11"/>
      <c r="B180" s="12"/>
      <c r="C180" s="11"/>
      <c r="D180" s="13"/>
      <c r="G180" s="11"/>
      <c r="H180" s="13"/>
    </row>
    <row r="181" spans="1:8" hidden="1" x14ac:dyDescent="0.2">
      <c r="A181" s="11"/>
      <c r="B181" s="12"/>
      <c r="C181" s="11"/>
      <c r="D181" s="13"/>
      <c r="G181" s="11"/>
      <c r="H181" s="13"/>
    </row>
    <row r="182" spans="1:8" hidden="1" x14ac:dyDescent="0.2">
      <c r="A182" s="11"/>
      <c r="B182" s="12"/>
      <c r="C182" s="11"/>
      <c r="D182" s="13"/>
      <c r="G182" s="11"/>
      <c r="H182" s="13"/>
    </row>
    <row r="183" spans="1:8" hidden="1" x14ac:dyDescent="0.2">
      <c r="A183" s="11"/>
      <c r="B183" s="12"/>
      <c r="C183" s="11"/>
      <c r="D183" s="13"/>
      <c r="G183" s="11"/>
      <c r="H183" s="13"/>
    </row>
    <row r="184" spans="1:8" hidden="1" x14ac:dyDescent="0.2">
      <c r="A184" s="11"/>
      <c r="B184" s="12"/>
      <c r="C184" s="11"/>
      <c r="D184" s="13"/>
      <c r="G184" s="11"/>
      <c r="H184" s="13"/>
    </row>
    <row r="185" spans="1:8" hidden="1" x14ac:dyDescent="0.2">
      <c r="A185" s="11"/>
      <c r="B185" s="12"/>
      <c r="C185" s="11"/>
      <c r="D185" s="13"/>
      <c r="G185" s="11"/>
      <c r="H185" s="13"/>
    </row>
    <row r="186" spans="1:8" x14ac:dyDescent="0.2">
      <c r="A186" s="11"/>
      <c r="B186" s="12"/>
      <c r="C186" s="11"/>
      <c r="D186" s="13"/>
      <c r="G186" s="11"/>
      <c r="H186" s="13"/>
    </row>
    <row r="187" spans="1:8" x14ac:dyDescent="0.2">
      <c r="A187" s="11"/>
      <c r="B187" s="12"/>
      <c r="C187" s="11"/>
      <c r="D187" s="13"/>
      <c r="G187" s="11"/>
      <c r="H187" s="13"/>
    </row>
    <row r="188" spans="1:8" x14ac:dyDescent="0.2">
      <c r="A188" s="11"/>
      <c r="B188" s="12"/>
      <c r="C188" s="11"/>
      <c r="D188" s="13"/>
      <c r="G188" s="11"/>
      <c r="H188" s="13"/>
    </row>
    <row r="189" spans="1:8" x14ac:dyDescent="0.2">
      <c r="A189" s="11"/>
      <c r="B189" s="12"/>
      <c r="C189" s="11"/>
      <c r="D189" s="13"/>
      <c r="G189" s="11"/>
      <c r="H189" s="13"/>
    </row>
    <row r="190" spans="1:8" x14ac:dyDescent="0.2">
      <c r="A190" s="11"/>
      <c r="B190" s="12"/>
      <c r="C190" s="11"/>
      <c r="D190" s="13"/>
      <c r="G190" s="11"/>
      <c r="H190" s="13"/>
    </row>
    <row r="191" spans="1:8" x14ac:dyDescent="0.2">
      <c r="A191" s="11"/>
      <c r="B191" s="12"/>
      <c r="C191" s="11"/>
      <c r="D191" s="13"/>
      <c r="G191" s="11"/>
      <c r="H191" s="13"/>
    </row>
    <row r="192" spans="1:8" x14ac:dyDescent="0.2">
      <c r="A192" s="11"/>
      <c r="B192" s="12"/>
      <c r="C192" s="11"/>
      <c r="D192" s="13"/>
      <c r="G192" s="11"/>
      <c r="H192" s="13"/>
    </row>
    <row r="193" spans="1:8" x14ac:dyDescent="0.2">
      <c r="A193" s="11"/>
      <c r="B193" s="12"/>
      <c r="C193" s="11"/>
      <c r="D193" s="13"/>
      <c r="G193" s="11"/>
      <c r="H193" s="13"/>
    </row>
    <row r="194" spans="1:8" x14ac:dyDescent="0.2">
      <c r="A194" s="11"/>
      <c r="B194" s="12"/>
      <c r="C194" s="11"/>
      <c r="D194" s="13"/>
      <c r="G194" s="11"/>
      <c r="H194" s="13"/>
    </row>
    <row r="195" spans="1:8" x14ac:dyDescent="0.2">
      <c r="A195" s="11"/>
      <c r="B195" s="12"/>
      <c r="C195" s="11"/>
      <c r="D195" s="13"/>
      <c r="G195" s="11"/>
      <c r="H195" s="13"/>
    </row>
    <row r="196" spans="1:8" x14ac:dyDescent="0.2">
      <c r="A196" s="11"/>
      <c r="B196" s="12"/>
      <c r="C196" s="11"/>
      <c r="D196" s="13"/>
      <c r="G196" s="11"/>
      <c r="H196" s="13"/>
    </row>
    <row r="197" spans="1:8" x14ac:dyDescent="0.2">
      <c r="A197" s="11"/>
      <c r="B197" s="12"/>
      <c r="C197" s="11"/>
      <c r="D197" s="13"/>
      <c r="G197" s="11"/>
      <c r="H197" s="13"/>
    </row>
    <row r="198" spans="1:8" x14ac:dyDescent="0.2">
      <c r="A198" s="11"/>
      <c r="B198" s="12"/>
      <c r="C198" s="11"/>
      <c r="D198" s="13"/>
      <c r="G198" s="11"/>
      <c r="H198" s="13"/>
    </row>
    <row r="199" spans="1:8" x14ac:dyDescent="0.2">
      <c r="A199" s="11"/>
      <c r="B199" s="12"/>
      <c r="C199" s="11"/>
      <c r="D199" s="13"/>
      <c r="E199" s="4"/>
      <c r="F199" s="4"/>
      <c r="G199" s="11"/>
      <c r="H199" s="13"/>
    </row>
    <row r="200" spans="1:8" x14ac:dyDescent="0.2">
      <c r="A200" s="11"/>
      <c r="B200" s="12"/>
      <c r="C200" s="11"/>
      <c r="D200" s="13"/>
      <c r="E200" s="4"/>
      <c r="F200" s="4"/>
      <c r="G200" s="11"/>
      <c r="H200" s="13"/>
    </row>
    <row r="201" spans="1:8" x14ac:dyDescent="0.2">
      <c r="A201" s="11"/>
      <c r="B201" s="12"/>
      <c r="C201" s="11"/>
      <c r="D201" s="13"/>
      <c r="E201" s="4"/>
      <c r="F201" s="4"/>
      <c r="G201" s="11"/>
      <c r="H201" s="13"/>
    </row>
    <row r="202" spans="1:8" x14ac:dyDescent="0.2">
      <c r="A202" s="11"/>
      <c r="B202" s="12"/>
      <c r="C202" s="11"/>
      <c r="D202" s="13"/>
      <c r="E202" s="4"/>
      <c r="F202" s="4"/>
      <c r="G202" s="11"/>
      <c r="H202" s="13"/>
    </row>
    <row r="203" spans="1:8" x14ac:dyDescent="0.2">
      <c r="A203" s="11"/>
      <c r="B203" s="12"/>
      <c r="C203" s="11"/>
      <c r="D203" s="13"/>
      <c r="E203" s="4"/>
      <c r="F203" s="4"/>
      <c r="G203" s="11"/>
      <c r="H203" s="13"/>
    </row>
    <row r="204" spans="1:8" x14ac:dyDescent="0.2">
      <c r="A204" s="11"/>
      <c r="B204" s="12"/>
      <c r="C204" s="11"/>
      <c r="D204" s="13"/>
      <c r="E204" s="4"/>
      <c r="F204" s="4"/>
      <c r="G204" s="11"/>
      <c r="H204" s="13"/>
    </row>
    <row r="205" spans="1:8" x14ac:dyDescent="0.2">
      <c r="A205" s="11"/>
      <c r="B205" s="12"/>
      <c r="C205" s="11"/>
      <c r="D205" s="13"/>
      <c r="E205" s="4"/>
      <c r="F205" s="4"/>
      <c r="G205" s="11"/>
      <c r="H205" s="13"/>
    </row>
    <row r="206" spans="1:8" x14ac:dyDescent="0.2">
      <c r="A206" s="11"/>
      <c r="B206" s="12"/>
      <c r="C206" s="11"/>
      <c r="D206" s="13"/>
      <c r="E206" s="4"/>
      <c r="F206" s="4"/>
      <c r="G206" s="11"/>
      <c r="H206" s="13"/>
    </row>
    <row r="207" spans="1:8" x14ac:dyDescent="0.2">
      <c r="A207" s="11"/>
      <c r="B207" s="12"/>
      <c r="C207" s="11"/>
      <c r="D207" s="13"/>
      <c r="E207" s="4"/>
      <c r="F207" s="4"/>
      <c r="G207" s="11"/>
      <c r="H207" s="13"/>
    </row>
    <row r="208" spans="1:8" x14ac:dyDescent="0.2">
      <c r="A208" s="11"/>
      <c r="B208" s="12"/>
      <c r="C208" s="11"/>
      <c r="D208" s="13"/>
      <c r="E208" s="4"/>
      <c r="F208" s="4"/>
      <c r="G208" s="11"/>
      <c r="H208" s="13"/>
    </row>
    <row r="209" spans="1:8" x14ac:dyDescent="0.2">
      <c r="A209" s="11"/>
      <c r="B209" s="12"/>
      <c r="C209" s="11"/>
      <c r="D209" s="13"/>
      <c r="E209" s="4"/>
      <c r="F209" s="4"/>
      <c r="G209" s="11"/>
      <c r="H209" s="13"/>
    </row>
    <row r="210" spans="1:8" x14ac:dyDescent="0.2">
      <c r="A210" s="11"/>
      <c r="B210" s="12"/>
      <c r="C210" s="11"/>
      <c r="D210" s="13"/>
      <c r="E210" s="4"/>
      <c r="F210" s="4"/>
      <c r="G210" s="11"/>
      <c r="H210" s="13"/>
    </row>
    <row r="211" spans="1:8" x14ac:dyDescent="0.2">
      <c r="A211" s="11"/>
      <c r="B211" s="12"/>
      <c r="C211" s="11"/>
      <c r="D211" s="13"/>
      <c r="E211" s="4"/>
      <c r="F211" s="4"/>
      <c r="G211" s="11"/>
      <c r="H211" s="13"/>
    </row>
    <row r="212" spans="1:8" x14ac:dyDescent="0.2">
      <c r="A212" s="11"/>
      <c r="B212" s="12"/>
      <c r="C212" s="11"/>
      <c r="D212" s="13"/>
      <c r="E212" s="4"/>
      <c r="F212" s="4"/>
      <c r="G212" s="11"/>
      <c r="H212" s="13"/>
    </row>
    <row r="213" spans="1:8" x14ac:dyDescent="0.2">
      <c r="A213" s="11"/>
      <c r="B213" s="12"/>
      <c r="C213" s="11"/>
      <c r="D213" s="13"/>
      <c r="E213" s="4"/>
      <c r="F213" s="4"/>
      <c r="G213" s="11"/>
      <c r="H213" s="13"/>
    </row>
    <row r="214" spans="1:8" x14ac:dyDescent="0.2">
      <c r="A214" s="11"/>
      <c r="B214" s="12"/>
      <c r="C214" s="11"/>
      <c r="D214" s="13"/>
      <c r="E214" s="4"/>
      <c r="F214" s="4"/>
      <c r="G214" s="11"/>
      <c r="H214" s="13"/>
    </row>
    <row r="215" spans="1:8" x14ac:dyDescent="0.2">
      <c r="A215" s="11"/>
      <c r="B215" s="12"/>
      <c r="C215" s="11"/>
      <c r="D215" s="13"/>
      <c r="G215" s="11"/>
      <c r="H215" s="13"/>
    </row>
    <row r="216" spans="1:8" x14ac:dyDescent="0.2">
      <c r="A216" s="11"/>
      <c r="B216" s="12"/>
      <c r="C216" s="11"/>
      <c r="D216" s="13"/>
      <c r="G216" s="11"/>
      <c r="H216" s="13"/>
    </row>
    <row r="217" spans="1:8" x14ac:dyDescent="0.2">
      <c r="A217" s="11"/>
      <c r="B217" s="12"/>
      <c r="C217" s="11"/>
      <c r="D217" s="13"/>
      <c r="G217" s="11"/>
      <c r="H217" s="13"/>
    </row>
    <row r="218" spans="1:8" x14ac:dyDescent="0.2">
      <c r="A218" s="11"/>
      <c r="B218" s="12"/>
      <c r="C218" s="11"/>
      <c r="D218" s="13"/>
      <c r="G218" s="11"/>
      <c r="H218" s="13"/>
    </row>
    <row r="219" spans="1:8" x14ac:dyDescent="0.2">
      <c r="A219" s="11"/>
      <c r="B219" s="12"/>
      <c r="C219" s="11"/>
      <c r="D219" s="13"/>
      <c r="G219" s="11"/>
      <c r="H219" s="13"/>
    </row>
    <row r="220" spans="1:8" x14ac:dyDescent="0.2">
      <c r="A220" s="11"/>
      <c r="B220" s="12"/>
      <c r="C220" s="11"/>
      <c r="D220" s="13"/>
      <c r="G220" s="11"/>
      <c r="H220" s="13"/>
    </row>
    <row r="221" spans="1:8" x14ac:dyDescent="0.2">
      <c r="A221" s="11"/>
      <c r="B221" s="12"/>
      <c r="C221" s="11"/>
      <c r="D221" s="13"/>
      <c r="G221" s="11"/>
      <c r="H221" s="13"/>
    </row>
    <row r="222" spans="1:8" x14ac:dyDescent="0.2">
      <c r="A222" s="11"/>
      <c r="B222" s="12"/>
      <c r="C222" s="11"/>
      <c r="D222" s="13"/>
      <c r="G222" s="11"/>
      <c r="H222" s="13"/>
    </row>
    <row r="223" spans="1:8" x14ac:dyDescent="0.2">
      <c r="A223" s="11"/>
      <c r="B223" s="12"/>
      <c r="C223" s="11"/>
      <c r="D223" s="13"/>
      <c r="G223" s="11"/>
      <c r="H223" s="13"/>
    </row>
    <row r="224" spans="1:8" x14ac:dyDescent="0.2">
      <c r="A224" s="11"/>
      <c r="B224" s="12"/>
      <c r="C224" s="11"/>
      <c r="D224" s="13"/>
      <c r="G224" s="11"/>
      <c r="H224" s="13"/>
    </row>
    <row r="225" spans="1:8" x14ac:dyDescent="0.2">
      <c r="A225" s="11"/>
      <c r="B225" s="12"/>
      <c r="C225" s="11"/>
      <c r="D225" s="13"/>
      <c r="G225" s="11"/>
      <c r="H225" s="13"/>
    </row>
    <row r="226" spans="1:8" x14ac:dyDescent="0.2">
      <c r="A226" s="11"/>
      <c r="B226" s="12"/>
      <c r="C226" s="11"/>
      <c r="D226" s="13"/>
      <c r="G226" s="11"/>
      <c r="H226" s="13"/>
    </row>
    <row r="227" spans="1:8" x14ac:dyDescent="0.2">
      <c r="A227" s="11"/>
      <c r="B227" s="12"/>
      <c r="C227" s="11"/>
      <c r="D227" s="13"/>
      <c r="G227" s="11"/>
      <c r="H227" s="13"/>
    </row>
    <row r="228" spans="1:8" x14ac:dyDescent="0.2">
      <c r="A228" s="11"/>
      <c r="B228" s="12"/>
      <c r="C228" s="11"/>
      <c r="D228" s="13"/>
      <c r="G228" s="11"/>
      <c r="H228" s="13"/>
    </row>
    <row r="229" spans="1:8" x14ac:dyDescent="0.2">
      <c r="A229" s="11"/>
      <c r="B229" s="12"/>
      <c r="C229" s="11"/>
      <c r="D229" s="13"/>
      <c r="G229" s="11"/>
      <c r="H229" s="13"/>
    </row>
    <row r="230" spans="1:8" x14ac:dyDescent="0.2">
      <c r="A230" s="11"/>
      <c r="B230" s="12"/>
      <c r="C230" s="11"/>
      <c r="D230" s="13"/>
      <c r="G230" s="11"/>
      <c r="H230" s="13"/>
    </row>
    <row r="231" spans="1:8" x14ac:dyDescent="0.2">
      <c r="A231" s="11"/>
      <c r="B231" s="12"/>
      <c r="C231" s="11"/>
      <c r="D231" s="13"/>
      <c r="G231" s="11"/>
      <c r="H231" s="13"/>
    </row>
    <row r="232" spans="1:8" x14ac:dyDescent="0.2">
      <c r="A232" s="11"/>
      <c r="B232" s="12"/>
      <c r="C232" s="11"/>
      <c r="D232" s="13"/>
      <c r="G232" s="11"/>
      <c r="H232" s="13"/>
    </row>
    <row r="233" spans="1:8" x14ac:dyDescent="0.2">
      <c r="A233" s="11"/>
      <c r="B233" s="12"/>
      <c r="C233" s="11"/>
      <c r="D233" s="13"/>
      <c r="G233" s="11"/>
      <c r="H233" s="13"/>
    </row>
    <row r="234" spans="1:8" x14ac:dyDescent="0.2">
      <c r="A234" s="11"/>
      <c r="B234" s="12"/>
      <c r="C234" s="11"/>
      <c r="D234" s="13"/>
      <c r="G234" s="11"/>
      <c r="H234" s="13"/>
    </row>
    <row r="235" spans="1:8" x14ac:dyDescent="0.2">
      <c r="A235" s="11"/>
      <c r="B235" s="12"/>
      <c r="C235" s="11"/>
      <c r="D235" s="13"/>
      <c r="G235" s="11"/>
      <c r="H235" s="13"/>
    </row>
    <row r="236" spans="1:8" x14ac:dyDescent="0.2">
      <c r="A236" s="11"/>
      <c r="B236" s="12"/>
      <c r="C236" s="11"/>
      <c r="D236" s="13"/>
      <c r="G236" s="11"/>
      <c r="H236" s="13"/>
    </row>
    <row r="237" spans="1:8" x14ac:dyDescent="0.2">
      <c r="A237" s="11"/>
      <c r="B237" s="12"/>
      <c r="C237" s="11"/>
      <c r="D237" s="13"/>
      <c r="G237" s="11"/>
      <c r="H237" s="13"/>
    </row>
    <row r="238" spans="1:8" x14ac:dyDescent="0.2">
      <c r="A238" s="11"/>
      <c r="B238" s="12"/>
      <c r="C238" s="11"/>
      <c r="D238" s="13"/>
      <c r="G238" s="11"/>
      <c r="H238" s="13"/>
    </row>
    <row r="239" spans="1:8" x14ac:dyDescent="0.2">
      <c r="A239" s="11"/>
      <c r="B239" s="12"/>
      <c r="C239" s="11"/>
      <c r="D239" s="13"/>
      <c r="G239" s="11"/>
      <c r="H239" s="13"/>
    </row>
    <row r="240" spans="1:8" x14ac:dyDescent="0.2">
      <c r="A240" s="11"/>
      <c r="B240" s="12"/>
      <c r="C240" s="11"/>
      <c r="D240" s="13"/>
      <c r="G240" s="11"/>
      <c r="H240" s="13"/>
    </row>
    <row r="241" spans="1:8" x14ac:dyDescent="0.2">
      <c r="A241" s="11"/>
      <c r="B241" s="12"/>
      <c r="C241" s="11"/>
      <c r="D241" s="13"/>
      <c r="G241" s="11"/>
      <c r="H241" s="13"/>
    </row>
    <row r="242" spans="1:8" x14ac:dyDescent="0.2">
      <c r="A242" s="11"/>
      <c r="B242" s="12"/>
      <c r="C242" s="11"/>
      <c r="D242" s="13"/>
      <c r="G242" s="11"/>
      <c r="H242" s="13"/>
    </row>
    <row r="243" spans="1:8" x14ac:dyDescent="0.2">
      <c r="A243" s="11"/>
      <c r="B243" s="12"/>
      <c r="C243" s="11"/>
      <c r="D243" s="13"/>
      <c r="G243" s="11"/>
      <c r="H243" s="13"/>
    </row>
    <row r="244" spans="1:8" x14ac:dyDescent="0.2">
      <c r="A244" s="11"/>
      <c r="B244" s="12"/>
      <c r="C244" s="11"/>
      <c r="D244" s="13"/>
      <c r="G244" s="11"/>
      <c r="H244" s="13"/>
    </row>
    <row r="245" spans="1:8" x14ac:dyDescent="0.2">
      <c r="A245" s="11"/>
      <c r="B245" s="12"/>
      <c r="C245" s="11"/>
      <c r="D245" s="13"/>
      <c r="G245" s="11"/>
      <c r="H245" s="13"/>
    </row>
    <row r="246" spans="1:8" x14ac:dyDescent="0.2">
      <c r="A246" s="11"/>
      <c r="B246" s="12"/>
      <c r="C246" s="11"/>
      <c r="D246" s="13"/>
      <c r="G246" s="11"/>
      <c r="H246" s="13"/>
    </row>
    <row r="247" spans="1:8" x14ac:dyDescent="0.2">
      <c r="A247" s="11"/>
      <c r="B247" s="12"/>
      <c r="C247" s="11"/>
      <c r="D247" s="13"/>
      <c r="G247" s="11"/>
      <c r="H247" s="13"/>
    </row>
    <row r="248" spans="1:8" x14ac:dyDescent="0.2">
      <c r="A248" s="11"/>
      <c r="B248" s="12"/>
      <c r="C248" s="11"/>
      <c r="D248" s="13"/>
      <c r="G248" s="11"/>
      <c r="H248" s="13"/>
    </row>
    <row r="249" spans="1:8" x14ac:dyDescent="0.2">
      <c r="A249" s="11"/>
      <c r="B249" s="12"/>
      <c r="C249" s="11"/>
      <c r="D249" s="13"/>
      <c r="G249" s="11"/>
      <c r="H249" s="13"/>
    </row>
    <row r="250" spans="1:8" x14ac:dyDescent="0.2">
      <c r="A250" s="11"/>
      <c r="B250" s="12"/>
      <c r="C250" s="11"/>
      <c r="D250" s="13"/>
    </row>
    <row r="251" spans="1:8" x14ac:dyDescent="0.2">
      <c r="A251" s="11"/>
      <c r="B251" s="12"/>
      <c r="C251" s="11"/>
      <c r="D251" s="13"/>
    </row>
    <row r="252" spans="1:8" x14ac:dyDescent="0.2">
      <c r="A252" s="11"/>
      <c r="B252" s="12"/>
      <c r="C252" s="11"/>
      <c r="D252" s="13"/>
    </row>
    <row r="253" spans="1:8" x14ac:dyDescent="0.2">
      <c r="A253" s="11"/>
      <c r="B253" s="12"/>
      <c r="C253" s="11"/>
      <c r="D253" s="13"/>
    </row>
    <row r="254" spans="1:8" x14ac:dyDescent="0.2">
      <c r="A254" s="11"/>
      <c r="B254" s="12"/>
      <c r="C254" s="11"/>
      <c r="D254" s="13"/>
    </row>
    <row r="255" spans="1:8" x14ac:dyDescent="0.2">
      <c r="A255" s="11"/>
      <c r="B255" s="12"/>
      <c r="C255" s="11"/>
      <c r="D255" s="13"/>
    </row>
    <row r="256" spans="1:8" x14ac:dyDescent="0.2">
      <c r="A256" s="11"/>
      <c r="B256" s="12"/>
      <c r="C256" s="11"/>
      <c r="D256" s="13"/>
    </row>
    <row r="257" spans="1:4" x14ac:dyDescent="0.2">
      <c r="A257" s="11"/>
      <c r="B257" s="12"/>
      <c r="C257" s="11"/>
      <c r="D257" s="13"/>
    </row>
    <row r="258" spans="1:4" x14ac:dyDescent="0.2">
      <c r="A258" s="11"/>
      <c r="B258" s="12"/>
      <c r="C258" s="11"/>
      <c r="D258" s="13"/>
    </row>
    <row r="259" spans="1:4" x14ac:dyDescent="0.2">
      <c r="A259" s="11"/>
      <c r="B259" s="12"/>
      <c r="C259" s="11"/>
      <c r="D259" s="13"/>
    </row>
    <row r="260" spans="1:4" x14ac:dyDescent="0.2">
      <c r="A260" s="11"/>
      <c r="B260" s="12"/>
      <c r="C260" s="11"/>
      <c r="D260" s="13"/>
    </row>
    <row r="261" spans="1:4" x14ac:dyDescent="0.2">
      <c r="A261" s="11"/>
      <c r="B261" s="12"/>
      <c r="C261" s="11"/>
      <c r="D261" s="13"/>
    </row>
    <row r="262" spans="1:4" x14ac:dyDescent="0.2">
      <c r="A262" s="11"/>
      <c r="B262" s="12"/>
      <c r="C262" s="11"/>
      <c r="D262" s="13"/>
    </row>
    <row r="263" spans="1:4" x14ac:dyDescent="0.2">
      <c r="A263" s="11"/>
      <c r="B263" s="12"/>
      <c r="C263" s="11"/>
      <c r="D263" s="13"/>
    </row>
    <row r="264" spans="1:4" x14ac:dyDescent="0.2">
      <c r="A264" s="11"/>
      <c r="B264" s="12"/>
      <c r="C264" s="11"/>
      <c r="D264" s="13"/>
    </row>
    <row r="265" spans="1:4" x14ac:dyDescent="0.2">
      <c r="A265" s="11"/>
      <c r="B265" s="12"/>
      <c r="C265" s="11"/>
      <c r="D265" s="13"/>
    </row>
    <row r="266" spans="1:4" x14ac:dyDescent="0.2">
      <c r="A266" s="11"/>
      <c r="B266" s="12"/>
      <c r="C266" s="11"/>
      <c r="D266" s="13"/>
    </row>
    <row r="267" spans="1:4" x14ac:dyDescent="0.2">
      <c r="A267" s="11"/>
      <c r="B267" s="12"/>
      <c r="C267" s="11"/>
      <c r="D267" s="13"/>
    </row>
    <row r="268" spans="1:4" x14ac:dyDescent="0.2">
      <c r="A268" s="11"/>
      <c r="B268" s="12"/>
      <c r="C268" s="11"/>
      <c r="D268" s="13"/>
    </row>
    <row r="269" spans="1:4" x14ac:dyDescent="0.2">
      <c r="A269" s="11"/>
      <c r="B269" s="12"/>
      <c r="C269" s="11"/>
      <c r="D269" s="13"/>
    </row>
    <row r="270" spans="1:4" x14ac:dyDescent="0.2">
      <c r="A270" s="11"/>
      <c r="B270" s="12"/>
      <c r="C270" s="11"/>
      <c r="D270" s="13"/>
    </row>
    <row r="271" spans="1:4" x14ac:dyDescent="0.2">
      <c r="A271" s="11"/>
      <c r="B271" s="12"/>
      <c r="C271" s="11"/>
      <c r="D271" s="13"/>
    </row>
    <row r="272" spans="1:4" x14ac:dyDescent="0.2">
      <c r="A272" s="11"/>
      <c r="B272" s="12"/>
      <c r="C272" s="11"/>
      <c r="D272" s="13"/>
    </row>
    <row r="273" spans="1:4" x14ac:dyDescent="0.2">
      <c r="A273" s="11"/>
      <c r="B273" s="12"/>
      <c r="C273" s="11"/>
      <c r="D273" s="13"/>
    </row>
    <row r="274" spans="1:4" x14ac:dyDescent="0.2">
      <c r="A274" s="11"/>
      <c r="B274" s="12"/>
      <c r="C274" s="11"/>
      <c r="D274" s="13"/>
    </row>
    <row r="275" spans="1:4" x14ac:dyDescent="0.2">
      <c r="A275" s="11"/>
      <c r="B275" s="12"/>
      <c r="C275" s="11"/>
      <c r="D275" s="13"/>
    </row>
    <row r="276" spans="1:4" x14ac:dyDescent="0.2">
      <c r="A276" s="11"/>
      <c r="B276" s="12"/>
      <c r="C276" s="11"/>
      <c r="D276" s="13"/>
    </row>
    <row r="277" spans="1:4" x14ac:dyDescent="0.2">
      <c r="A277" s="11"/>
      <c r="B277" s="12"/>
      <c r="C277" s="11"/>
      <c r="D277" s="13"/>
    </row>
    <row r="278" spans="1:4" x14ac:dyDescent="0.2">
      <c r="A278" s="11"/>
      <c r="B278" s="12"/>
      <c r="C278" s="11"/>
      <c r="D278" s="13"/>
    </row>
    <row r="279" spans="1:4" x14ac:dyDescent="0.2">
      <c r="A279" s="11"/>
      <c r="B279" s="12"/>
      <c r="C279" s="11"/>
      <c r="D279" s="13"/>
    </row>
    <row r="280" spans="1:4" x14ac:dyDescent="0.2">
      <c r="A280" s="11"/>
      <c r="B280" s="12"/>
      <c r="C280" s="11"/>
      <c r="D280" s="13"/>
    </row>
    <row r="281" spans="1:4" x14ac:dyDescent="0.2">
      <c r="A281" s="11"/>
      <c r="B281" s="12"/>
      <c r="C281" s="11"/>
      <c r="D281" s="13"/>
    </row>
    <row r="282" spans="1:4" x14ac:dyDescent="0.2">
      <c r="A282" s="11"/>
      <c r="B282" s="12"/>
      <c r="C282" s="11"/>
      <c r="D282" s="13"/>
    </row>
    <row r="283" spans="1:4" x14ac:dyDescent="0.2">
      <c r="A283" s="11"/>
      <c r="B283" s="12"/>
      <c r="C283" s="11"/>
      <c r="D283" s="13"/>
    </row>
    <row r="284" spans="1:4" x14ac:dyDescent="0.2">
      <c r="A284" s="11"/>
      <c r="B284" s="12"/>
      <c r="C284" s="11"/>
      <c r="D284" s="13"/>
    </row>
    <row r="285" spans="1:4" x14ac:dyDescent="0.2">
      <c r="A285" s="11"/>
      <c r="B285" s="12"/>
      <c r="C285" s="11"/>
      <c r="D285" s="13"/>
    </row>
    <row r="286" spans="1:4" x14ac:dyDescent="0.2">
      <c r="A286" s="11"/>
      <c r="B286" s="12"/>
      <c r="C286" s="11"/>
      <c r="D286" s="13"/>
    </row>
    <row r="287" spans="1:4" x14ac:dyDescent="0.2">
      <c r="A287" s="11"/>
      <c r="B287" s="12"/>
      <c r="C287" s="11"/>
      <c r="D287" s="13"/>
    </row>
    <row r="288" spans="1:4" x14ac:dyDescent="0.2">
      <c r="A288" s="11"/>
      <c r="B288" s="12"/>
      <c r="C288" s="11"/>
      <c r="D288" s="13"/>
    </row>
    <row r="289" spans="1:6" x14ac:dyDescent="0.2">
      <c r="A289" s="11"/>
      <c r="B289" s="12"/>
      <c r="C289" s="11"/>
      <c r="D289" s="13"/>
    </row>
    <row r="290" spans="1:6" x14ac:dyDescent="0.2">
      <c r="A290" s="11"/>
      <c r="B290" s="12"/>
      <c r="C290" s="11"/>
      <c r="D290" s="13"/>
    </row>
    <row r="291" spans="1:6" x14ac:dyDescent="0.2">
      <c r="A291" s="11"/>
      <c r="B291" s="12"/>
      <c r="C291" s="11"/>
      <c r="D291" s="13"/>
    </row>
    <row r="292" spans="1:6" x14ac:dyDescent="0.2">
      <c r="A292" s="11"/>
      <c r="B292" s="12"/>
      <c r="C292" s="11"/>
      <c r="D292" s="13"/>
    </row>
    <row r="293" spans="1:6" x14ac:dyDescent="0.2">
      <c r="A293" s="11"/>
      <c r="B293" s="12"/>
      <c r="C293" s="11"/>
      <c r="D293" s="13"/>
    </row>
    <row r="294" spans="1:6" x14ac:dyDescent="0.2">
      <c r="A294" s="11"/>
      <c r="B294" s="12"/>
      <c r="C294" s="11"/>
      <c r="D294" s="13"/>
    </row>
    <row r="295" spans="1:6" x14ac:dyDescent="0.2">
      <c r="A295" s="11"/>
      <c r="B295" s="12"/>
      <c r="C295" s="11"/>
      <c r="D295" s="13"/>
    </row>
    <row r="296" spans="1:6" x14ac:dyDescent="0.2">
      <c r="A296" s="11"/>
      <c r="B296" s="12"/>
      <c r="C296" s="11"/>
      <c r="D296" s="13"/>
    </row>
    <row r="297" spans="1:6" x14ac:dyDescent="0.2">
      <c r="A297" s="11"/>
      <c r="B297" s="12"/>
      <c r="C297" s="11"/>
      <c r="D297" s="13"/>
    </row>
    <row r="298" spans="1:6" x14ac:dyDescent="0.2">
      <c r="A298" s="11"/>
      <c r="B298" s="12"/>
      <c r="C298" s="11"/>
      <c r="D298" s="13"/>
    </row>
    <row r="299" spans="1:6" x14ac:dyDescent="0.2">
      <c r="A299" s="11"/>
      <c r="B299" s="12"/>
      <c r="C299" s="11"/>
      <c r="D299" s="13"/>
      <c r="E299" s="4"/>
      <c r="F299" s="4"/>
    </row>
    <row r="300" spans="1:6" x14ac:dyDescent="0.2">
      <c r="A300" s="11"/>
      <c r="B300" s="12"/>
      <c r="C300" s="11"/>
      <c r="D300" s="13"/>
      <c r="E300" s="4"/>
      <c r="F300" s="4"/>
    </row>
    <row r="301" spans="1:6" x14ac:dyDescent="0.2">
      <c r="A301" s="11"/>
      <c r="B301" s="12"/>
      <c r="C301" s="11"/>
      <c r="D301" s="13"/>
      <c r="E301" s="4"/>
      <c r="F301" s="4"/>
    </row>
    <row r="302" spans="1:6" x14ac:dyDescent="0.2">
      <c r="A302" s="11"/>
      <c r="B302" s="12"/>
      <c r="C302" s="11"/>
      <c r="D302" s="13"/>
      <c r="E302" s="4"/>
      <c r="F302" s="4"/>
    </row>
    <row r="303" spans="1:6" x14ac:dyDescent="0.2">
      <c r="A303" s="11"/>
      <c r="B303" s="12"/>
      <c r="C303" s="11"/>
      <c r="D303" s="13"/>
    </row>
    <row r="304" spans="1:6" x14ac:dyDescent="0.2">
      <c r="A304" s="11"/>
      <c r="B304" s="12"/>
      <c r="C304" s="11"/>
      <c r="D304" s="13"/>
    </row>
    <row r="305" spans="1:4" x14ac:dyDescent="0.2">
      <c r="A305" s="11"/>
      <c r="B305" s="12"/>
      <c r="C305" s="11"/>
      <c r="D305" s="13"/>
    </row>
    <row r="306" spans="1:4" x14ac:dyDescent="0.2">
      <c r="A306" s="11"/>
      <c r="B306" s="12"/>
      <c r="C306" s="11"/>
      <c r="D306" s="13"/>
    </row>
    <row r="307" spans="1:4" x14ac:dyDescent="0.2">
      <c r="A307" s="11"/>
      <c r="B307" s="12"/>
      <c r="C307" s="11"/>
      <c r="D307" s="13"/>
    </row>
    <row r="308" spans="1:4" x14ac:dyDescent="0.2">
      <c r="A308" s="11"/>
      <c r="B308" s="12"/>
      <c r="C308" s="11"/>
      <c r="D308" s="13"/>
    </row>
    <row r="309" spans="1:4" x14ac:dyDescent="0.2">
      <c r="A309" s="11"/>
      <c r="B309" s="12"/>
      <c r="C309" s="11"/>
      <c r="D309" s="13"/>
    </row>
    <row r="310" spans="1:4" x14ac:dyDescent="0.2">
      <c r="A310" s="11"/>
      <c r="B310" s="12"/>
      <c r="C310" s="11"/>
      <c r="D310" s="13"/>
    </row>
    <row r="311" spans="1:4" x14ac:dyDescent="0.2">
      <c r="A311" s="11"/>
      <c r="B311" s="12"/>
      <c r="C311" s="11"/>
      <c r="D311" s="13"/>
    </row>
    <row r="312" spans="1:4" x14ac:dyDescent="0.2">
      <c r="A312" s="11"/>
      <c r="B312" s="12"/>
      <c r="C312" s="11"/>
      <c r="D312" s="13"/>
    </row>
    <row r="313" spans="1:4" x14ac:dyDescent="0.2">
      <c r="A313" s="11"/>
      <c r="B313" s="12"/>
      <c r="C313" s="11"/>
      <c r="D313" s="13"/>
    </row>
    <row r="314" spans="1:4" x14ac:dyDescent="0.2">
      <c r="A314" s="11"/>
      <c r="B314" s="12"/>
      <c r="C314" s="11"/>
      <c r="D314" s="13"/>
    </row>
    <row r="315" spans="1:4" x14ac:dyDescent="0.2">
      <c r="A315" s="11"/>
      <c r="B315" s="12"/>
      <c r="C315" s="11"/>
      <c r="D315" s="13"/>
    </row>
    <row r="316" spans="1:4" x14ac:dyDescent="0.2">
      <c r="A316" s="11"/>
      <c r="B316" s="12"/>
      <c r="C316" s="11"/>
      <c r="D316" s="13"/>
    </row>
    <row r="317" spans="1:4" x14ac:dyDescent="0.2">
      <c r="A317" s="11"/>
      <c r="B317" s="12"/>
      <c r="C317" s="11"/>
      <c r="D317" s="13"/>
    </row>
    <row r="318" spans="1:4" x14ac:dyDescent="0.2">
      <c r="A318" s="11"/>
      <c r="B318" s="12"/>
      <c r="C318" s="11"/>
      <c r="D318" s="13"/>
    </row>
    <row r="319" spans="1:4" x14ac:dyDescent="0.2">
      <c r="A319" s="11"/>
      <c r="B319" s="12"/>
      <c r="C319" s="11"/>
      <c r="D319" s="13"/>
    </row>
    <row r="320" spans="1:4" x14ac:dyDescent="0.2">
      <c r="A320" s="11"/>
      <c r="B320" s="12"/>
      <c r="C320" s="11"/>
      <c r="D320" s="13"/>
    </row>
    <row r="321" spans="1:4" x14ac:dyDescent="0.2">
      <c r="A321" s="11"/>
      <c r="B321" s="12"/>
      <c r="C321" s="11"/>
      <c r="D321" s="13"/>
    </row>
    <row r="322" spans="1:4" x14ac:dyDescent="0.2">
      <c r="A322" s="11"/>
      <c r="B322" s="12"/>
      <c r="C322" s="11"/>
      <c r="D322" s="13"/>
    </row>
    <row r="323" spans="1:4" x14ac:dyDescent="0.2">
      <c r="A323" s="11"/>
      <c r="B323" s="12"/>
      <c r="C323" s="11"/>
      <c r="D323" s="13"/>
    </row>
    <row r="324" spans="1:4" x14ac:dyDescent="0.2">
      <c r="A324" s="11"/>
      <c r="B324" s="12"/>
      <c r="C324" s="11"/>
      <c r="D324" s="13"/>
    </row>
    <row r="325" spans="1:4" x14ac:dyDescent="0.2">
      <c r="A325" s="11"/>
      <c r="B325" s="12"/>
      <c r="C325" s="11"/>
      <c r="D325" s="13"/>
    </row>
    <row r="326" spans="1:4" x14ac:dyDescent="0.2">
      <c r="A326" s="11"/>
      <c r="B326" s="12"/>
      <c r="C326" s="11"/>
      <c r="D326" s="13"/>
    </row>
    <row r="327" spans="1:4" x14ac:dyDescent="0.2">
      <c r="A327" s="11"/>
      <c r="B327" s="12"/>
      <c r="C327" s="11"/>
      <c r="D327" s="13"/>
    </row>
    <row r="328" spans="1:4" x14ac:dyDescent="0.2">
      <c r="A328" s="11"/>
      <c r="B328" s="12"/>
      <c r="C328" s="11"/>
      <c r="D328" s="13"/>
    </row>
    <row r="329" spans="1:4" x14ac:dyDescent="0.2">
      <c r="A329" s="11"/>
      <c r="B329" s="12"/>
      <c r="C329" s="11"/>
      <c r="D329" s="13"/>
    </row>
    <row r="330" spans="1:4" x14ac:dyDescent="0.2">
      <c r="A330" s="11"/>
      <c r="B330" s="12"/>
      <c r="C330" s="11"/>
      <c r="D330" s="13"/>
    </row>
    <row r="331" spans="1:4" x14ac:dyDescent="0.2">
      <c r="A331" s="11"/>
      <c r="B331" s="12"/>
      <c r="C331" s="11"/>
      <c r="D331" s="13"/>
    </row>
    <row r="332" spans="1:4" x14ac:dyDescent="0.2">
      <c r="A332" s="11"/>
      <c r="B332" s="12"/>
      <c r="C332" s="11"/>
      <c r="D332" s="13"/>
    </row>
    <row r="333" spans="1:4" x14ac:dyDescent="0.2">
      <c r="A333" s="11"/>
      <c r="B333" s="12"/>
      <c r="C333" s="11"/>
      <c r="D333" s="13"/>
    </row>
    <row r="334" spans="1:4" x14ac:dyDescent="0.2">
      <c r="A334" s="11"/>
      <c r="B334" s="12"/>
      <c r="C334" s="11"/>
      <c r="D334" s="13"/>
    </row>
    <row r="335" spans="1:4" x14ac:dyDescent="0.2">
      <c r="A335" s="11"/>
      <c r="B335" s="12"/>
      <c r="C335" s="11"/>
      <c r="D335" s="13"/>
    </row>
    <row r="336" spans="1:4" x14ac:dyDescent="0.2">
      <c r="A336" s="11"/>
      <c r="B336" s="12"/>
      <c r="C336" s="11"/>
      <c r="D336" s="13"/>
    </row>
    <row r="337" spans="1:4" x14ac:dyDescent="0.2">
      <c r="A337" s="11"/>
      <c r="B337" s="12"/>
      <c r="C337" s="11"/>
      <c r="D337" s="13"/>
    </row>
    <row r="338" spans="1:4" x14ac:dyDescent="0.2">
      <c r="A338" s="11"/>
      <c r="B338" s="12"/>
      <c r="C338" s="11"/>
      <c r="D338" s="13"/>
    </row>
    <row r="339" spans="1:4" x14ac:dyDescent="0.2">
      <c r="A339" s="11"/>
      <c r="B339" s="12"/>
      <c r="C339" s="11"/>
      <c r="D339" s="13"/>
    </row>
    <row r="340" spans="1:4" x14ac:dyDescent="0.2">
      <c r="A340" s="11"/>
      <c r="B340" s="12"/>
      <c r="C340" s="11"/>
      <c r="D340" s="13"/>
    </row>
    <row r="341" spans="1:4" x14ac:dyDescent="0.2">
      <c r="A341" s="11"/>
      <c r="B341" s="12"/>
      <c r="C341" s="11"/>
      <c r="D341" s="13"/>
    </row>
    <row r="342" spans="1:4" x14ac:dyDescent="0.2">
      <c r="A342" s="11"/>
      <c r="B342" s="12"/>
      <c r="C342" s="11"/>
      <c r="D342" s="13"/>
    </row>
    <row r="343" spans="1:4" x14ac:dyDescent="0.2">
      <c r="A343" s="11"/>
      <c r="B343" s="12"/>
      <c r="C343" s="11"/>
      <c r="D343" s="13"/>
    </row>
    <row r="344" spans="1:4" x14ac:dyDescent="0.2">
      <c r="A344" s="11"/>
      <c r="B344" s="12"/>
    </row>
    <row r="345" spans="1:4" x14ac:dyDescent="0.2">
      <c r="A345" s="11"/>
      <c r="B345" s="12"/>
    </row>
    <row r="346" spans="1:4" x14ac:dyDescent="0.2">
      <c r="A346" s="11"/>
      <c r="B346" s="12"/>
    </row>
    <row r="347" spans="1:4" x14ac:dyDescent="0.2">
      <c r="A347" s="11"/>
      <c r="B347" s="12"/>
    </row>
    <row r="348" spans="1:4" x14ac:dyDescent="0.2">
      <c r="A348" s="11"/>
      <c r="B348" s="12"/>
    </row>
    <row r="349" spans="1:4" x14ac:dyDescent="0.2">
      <c r="A349" s="11"/>
      <c r="B349" s="12"/>
    </row>
    <row r="350" spans="1:4" x14ac:dyDescent="0.2">
      <c r="A350" s="11"/>
      <c r="B350" s="12"/>
    </row>
    <row r="351" spans="1:4" x14ac:dyDescent="0.2">
      <c r="A351" s="11"/>
      <c r="B351" s="12"/>
    </row>
    <row r="352" spans="1:4" x14ac:dyDescent="0.2">
      <c r="A352" s="11"/>
      <c r="B352" s="12"/>
    </row>
    <row r="353" spans="1:2" x14ac:dyDescent="0.2">
      <c r="A353" s="11"/>
      <c r="B353" s="12"/>
    </row>
    <row r="354" spans="1:2" x14ac:dyDescent="0.2">
      <c r="A354" s="11"/>
      <c r="B354" s="12"/>
    </row>
    <row r="355" spans="1:2" x14ac:dyDescent="0.2">
      <c r="A355" s="11"/>
      <c r="B355" s="12"/>
    </row>
    <row r="356" spans="1:2" x14ac:dyDescent="0.2">
      <c r="A356" s="11"/>
      <c r="B356" s="12"/>
    </row>
    <row r="357" spans="1:2" x14ac:dyDescent="0.2">
      <c r="A357" s="11"/>
      <c r="B357" s="12"/>
    </row>
    <row r="358" spans="1:2" x14ac:dyDescent="0.2">
      <c r="A358" s="11"/>
      <c r="B358" s="12"/>
    </row>
    <row r="359" spans="1:2" x14ac:dyDescent="0.2">
      <c r="A359" s="11"/>
      <c r="B359" s="12"/>
    </row>
    <row r="360" spans="1:2" x14ac:dyDescent="0.2">
      <c r="A360" s="11"/>
      <c r="B360" s="12"/>
    </row>
    <row r="361" spans="1:2" x14ac:dyDescent="0.2">
      <c r="A361" s="11"/>
      <c r="B361" s="12"/>
    </row>
    <row r="362" spans="1:2" x14ac:dyDescent="0.2">
      <c r="A362" s="11"/>
      <c r="B362" s="12"/>
    </row>
    <row r="363" spans="1:2" x14ac:dyDescent="0.2">
      <c r="A363" s="11"/>
      <c r="B363" s="12"/>
    </row>
    <row r="364" spans="1:2" x14ac:dyDescent="0.2">
      <c r="A364" s="11"/>
      <c r="B364" s="12"/>
    </row>
    <row r="365" spans="1:2" x14ac:dyDescent="0.2">
      <c r="A365" s="11"/>
      <c r="B365" s="12"/>
    </row>
    <row r="366" spans="1:2" x14ac:dyDescent="0.2">
      <c r="A366" s="11"/>
      <c r="B366" s="12"/>
    </row>
    <row r="367" spans="1:2" x14ac:dyDescent="0.2">
      <c r="A367" s="11"/>
      <c r="B367" s="12"/>
    </row>
    <row r="368" spans="1:2" x14ac:dyDescent="0.2">
      <c r="A368" s="11"/>
      <c r="B368" s="12"/>
    </row>
    <row r="369" spans="1:8" x14ac:dyDescent="0.2">
      <c r="A369" s="11"/>
      <c r="B369" s="12"/>
      <c r="G369" s="4"/>
      <c r="H369" s="4"/>
    </row>
    <row r="370" spans="1:8" x14ac:dyDescent="0.2">
      <c r="A370" s="11"/>
      <c r="B370" s="12"/>
      <c r="G370" s="4"/>
      <c r="H370" s="4"/>
    </row>
    <row r="371" spans="1:8" x14ac:dyDescent="0.2">
      <c r="A371" s="11"/>
      <c r="B371" s="12"/>
      <c r="G371" s="4"/>
      <c r="H371" s="4"/>
    </row>
    <row r="372" spans="1:8" x14ac:dyDescent="0.2">
      <c r="A372" s="11"/>
      <c r="B372" s="12"/>
      <c r="G372" s="4"/>
      <c r="H372" s="4"/>
    </row>
    <row r="373" spans="1:8" x14ac:dyDescent="0.2">
      <c r="A373" s="11"/>
      <c r="B373" s="12"/>
      <c r="G373" s="4"/>
      <c r="H373" s="4"/>
    </row>
    <row r="374" spans="1:8" x14ac:dyDescent="0.2">
      <c r="A374" s="11"/>
      <c r="B374" s="12"/>
      <c r="G374" s="4"/>
      <c r="H374" s="4"/>
    </row>
    <row r="375" spans="1:8" x14ac:dyDescent="0.2">
      <c r="A375" s="11"/>
      <c r="B375" s="12"/>
    </row>
    <row r="376" spans="1:8" x14ac:dyDescent="0.2">
      <c r="A376" s="11"/>
      <c r="B376" s="12"/>
    </row>
    <row r="377" spans="1:8" x14ac:dyDescent="0.2">
      <c r="A377" s="11"/>
      <c r="B377" s="12"/>
    </row>
    <row r="378" spans="1:8" x14ac:dyDescent="0.2">
      <c r="A378" s="11"/>
      <c r="B378" s="12"/>
    </row>
    <row r="379" spans="1:8" x14ac:dyDescent="0.2">
      <c r="A379" s="11"/>
      <c r="B379" s="12"/>
    </row>
    <row r="380" spans="1:8" x14ac:dyDescent="0.2">
      <c r="A380" s="11"/>
      <c r="B380" s="12"/>
    </row>
    <row r="381" spans="1:8" x14ac:dyDescent="0.2">
      <c r="A381" s="11"/>
      <c r="B381" s="12"/>
    </row>
    <row r="382" spans="1:8" x14ac:dyDescent="0.2">
      <c r="A382" s="11"/>
      <c r="B382" s="12"/>
    </row>
    <row r="383" spans="1:8" x14ac:dyDescent="0.2">
      <c r="A383" s="11"/>
      <c r="B383" s="12"/>
    </row>
    <row r="384" spans="1:8" x14ac:dyDescent="0.2">
      <c r="A384" s="11"/>
      <c r="B384" s="12"/>
    </row>
    <row r="385" spans="1:2" x14ac:dyDescent="0.2">
      <c r="A385" s="11"/>
      <c r="B385" s="12"/>
    </row>
    <row r="386" spans="1:2" x14ac:dyDescent="0.2">
      <c r="A386" s="11"/>
      <c r="B386" s="12"/>
    </row>
    <row r="387" spans="1:2" x14ac:dyDescent="0.2">
      <c r="A387" s="11"/>
      <c r="B387" s="12"/>
    </row>
    <row r="388" spans="1:2" x14ac:dyDescent="0.2">
      <c r="A388" s="11"/>
      <c r="B388" s="12"/>
    </row>
    <row r="389" spans="1:2" x14ac:dyDescent="0.2">
      <c r="A389" s="11"/>
      <c r="B389" s="12"/>
    </row>
    <row r="390" spans="1:2" x14ac:dyDescent="0.2">
      <c r="A390" s="11"/>
      <c r="B390" s="12"/>
    </row>
    <row r="391" spans="1:2" x14ac:dyDescent="0.2">
      <c r="A391" s="11"/>
      <c r="B391" s="12"/>
    </row>
    <row r="392" spans="1:2" x14ac:dyDescent="0.2">
      <c r="A392" s="11"/>
      <c r="B392" s="12"/>
    </row>
    <row r="393" spans="1:2" x14ac:dyDescent="0.2">
      <c r="A393" s="11"/>
      <c r="B393" s="12"/>
    </row>
    <row r="394" spans="1:2" x14ac:dyDescent="0.2">
      <c r="A394" s="11"/>
      <c r="B394" s="12"/>
    </row>
    <row r="395" spans="1:2" x14ac:dyDescent="0.2">
      <c r="A395" s="11"/>
      <c r="B395" s="12"/>
    </row>
    <row r="396" spans="1:2" x14ac:dyDescent="0.2">
      <c r="A396" s="11"/>
      <c r="B396" s="12"/>
    </row>
    <row r="397" spans="1:2" x14ac:dyDescent="0.2">
      <c r="A397" s="11"/>
      <c r="B397" s="12"/>
    </row>
    <row r="398" spans="1:2" x14ac:dyDescent="0.2">
      <c r="A398" s="11"/>
      <c r="B398" s="12"/>
    </row>
    <row r="399" spans="1:2" x14ac:dyDescent="0.2">
      <c r="A399" s="11"/>
      <c r="B399" s="12"/>
    </row>
    <row r="400" spans="1:2" x14ac:dyDescent="0.2">
      <c r="A400" s="11"/>
      <c r="B400" s="12"/>
    </row>
    <row r="401" spans="1:2" x14ac:dyDescent="0.2">
      <c r="A401" s="11"/>
      <c r="B401" s="12"/>
    </row>
    <row r="402" spans="1:2" x14ac:dyDescent="0.2">
      <c r="A402" s="11"/>
      <c r="B402" s="12"/>
    </row>
    <row r="403" spans="1:2" x14ac:dyDescent="0.2">
      <c r="A403" s="11"/>
      <c r="B403" s="12"/>
    </row>
    <row r="404" spans="1:2" x14ac:dyDescent="0.2">
      <c r="A404" s="11"/>
      <c r="B404" s="12"/>
    </row>
    <row r="405" spans="1:2" x14ac:dyDescent="0.2">
      <c r="A405" s="11"/>
      <c r="B405" s="12"/>
    </row>
    <row r="406" spans="1:2" x14ac:dyDescent="0.2">
      <c r="A406" s="11"/>
      <c r="B406" s="12"/>
    </row>
    <row r="407" spans="1:2" x14ac:dyDescent="0.2">
      <c r="A407" s="11"/>
      <c r="B407" s="12"/>
    </row>
    <row r="408" spans="1:2" x14ac:dyDescent="0.2">
      <c r="A408" s="11"/>
      <c r="B408" s="12"/>
    </row>
    <row r="409" spans="1:2" x14ac:dyDescent="0.2">
      <c r="A409" s="11"/>
      <c r="B409" s="12"/>
    </row>
    <row r="410" spans="1:2" x14ac:dyDescent="0.2">
      <c r="A410" s="11"/>
      <c r="B410" s="12"/>
    </row>
    <row r="411" spans="1:2" x14ac:dyDescent="0.2">
      <c r="A411" s="11"/>
      <c r="B411" s="12"/>
    </row>
    <row r="412" spans="1:2" x14ac:dyDescent="0.2">
      <c r="A412" s="11"/>
      <c r="B412" s="12"/>
    </row>
    <row r="413" spans="1:2" x14ac:dyDescent="0.2">
      <c r="A413" s="11"/>
      <c r="B413" s="12"/>
    </row>
    <row r="414" spans="1:2" x14ac:dyDescent="0.2">
      <c r="A414" s="11"/>
      <c r="B414" s="12"/>
    </row>
    <row r="415" spans="1:2" x14ac:dyDescent="0.2">
      <c r="A415" s="11"/>
      <c r="B415" s="12"/>
    </row>
    <row r="416" spans="1:2" x14ac:dyDescent="0.2">
      <c r="A416" s="11"/>
      <c r="B416" s="12"/>
    </row>
    <row r="417" spans="1:6" x14ac:dyDescent="0.2">
      <c r="A417" s="11"/>
      <c r="B417" s="12"/>
    </row>
    <row r="418" spans="1:6" x14ac:dyDescent="0.2">
      <c r="A418" s="11"/>
      <c r="B418" s="12"/>
    </row>
    <row r="419" spans="1:6" x14ac:dyDescent="0.2">
      <c r="A419" s="11"/>
      <c r="B419" s="12"/>
    </row>
    <row r="420" spans="1:6" x14ac:dyDescent="0.2">
      <c r="A420" s="11"/>
      <c r="B420" s="12"/>
    </row>
    <row r="421" spans="1:6" x14ac:dyDescent="0.2">
      <c r="A421" s="11"/>
      <c r="B421" s="12"/>
    </row>
    <row r="422" spans="1:6" x14ac:dyDescent="0.2">
      <c r="A422" s="11"/>
      <c r="B422" s="12"/>
    </row>
    <row r="423" spans="1:6" x14ac:dyDescent="0.2">
      <c r="A423" s="11"/>
      <c r="B423" s="12"/>
      <c r="E423" s="4"/>
      <c r="F423" s="4"/>
    </row>
    <row r="424" spans="1:6" x14ac:dyDescent="0.2">
      <c r="A424" s="11"/>
      <c r="B424" s="12"/>
      <c r="E424" s="4"/>
      <c r="F424" s="4"/>
    </row>
    <row r="425" spans="1:6" x14ac:dyDescent="0.2">
      <c r="A425" s="11"/>
      <c r="B425" s="12"/>
      <c r="E425" s="4"/>
      <c r="F425" s="4"/>
    </row>
    <row r="426" spans="1:6" x14ac:dyDescent="0.2">
      <c r="A426" s="11"/>
      <c r="B426" s="12"/>
      <c r="E426" s="4"/>
      <c r="F426" s="4"/>
    </row>
    <row r="427" spans="1:6" x14ac:dyDescent="0.2">
      <c r="A427" s="11"/>
      <c r="B427" s="12"/>
      <c r="E427" s="4"/>
      <c r="F427" s="4"/>
    </row>
    <row r="428" spans="1:6" x14ac:dyDescent="0.2">
      <c r="A428" s="11"/>
      <c r="B428" s="12"/>
      <c r="E428" s="4"/>
      <c r="F428" s="4"/>
    </row>
    <row r="429" spans="1:6" x14ac:dyDescent="0.2">
      <c r="A429" s="11"/>
      <c r="B429" s="12"/>
      <c r="E429" s="4"/>
      <c r="F429" s="4"/>
    </row>
    <row r="430" spans="1:6" x14ac:dyDescent="0.2">
      <c r="A430" s="11"/>
      <c r="B430" s="12"/>
      <c r="E430" s="4"/>
      <c r="F430" s="4"/>
    </row>
    <row r="431" spans="1:6" x14ac:dyDescent="0.2">
      <c r="A431" s="11"/>
      <c r="B431" s="12"/>
      <c r="E431" s="4"/>
      <c r="F431" s="4"/>
    </row>
    <row r="432" spans="1:6" x14ac:dyDescent="0.2">
      <c r="A432" s="11"/>
      <c r="B432" s="12"/>
      <c r="E432" s="4"/>
      <c r="F432" s="4"/>
    </row>
    <row r="433" spans="1:6" x14ac:dyDescent="0.2">
      <c r="A433" s="11"/>
      <c r="B433" s="12"/>
      <c r="E433" s="4"/>
      <c r="F433" s="4"/>
    </row>
    <row r="434" spans="1:6" x14ac:dyDescent="0.2">
      <c r="A434" s="11"/>
      <c r="B434" s="12"/>
      <c r="E434" s="4"/>
      <c r="F434" s="4"/>
    </row>
    <row r="435" spans="1:6" x14ac:dyDescent="0.2">
      <c r="A435" s="11"/>
      <c r="B435" s="12"/>
      <c r="E435" s="4"/>
      <c r="F435" s="4"/>
    </row>
    <row r="436" spans="1:6" x14ac:dyDescent="0.2">
      <c r="A436" s="11"/>
      <c r="B436" s="12"/>
      <c r="E436" s="4"/>
      <c r="F436" s="4"/>
    </row>
    <row r="437" spans="1:6" x14ac:dyDescent="0.2">
      <c r="A437" s="11"/>
      <c r="B437" s="12"/>
      <c r="E437" s="4"/>
      <c r="F437" s="4"/>
    </row>
    <row r="438" spans="1:6" x14ac:dyDescent="0.2">
      <c r="A438" s="11"/>
      <c r="B438" s="12"/>
      <c r="E438" s="4"/>
      <c r="F438" s="4"/>
    </row>
    <row r="439" spans="1:6" x14ac:dyDescent="0.2">
      <c r="A439" s="11"/>
      <c r="B439" s="12"/>
      <c r="E439" s="4"/>
      <c r="F439" s="4"/>
    </row>
    <row r="440" spans="1:6" x14ac:dyDescent="0.2">
      <c r="A440" s="11"/>
      <c r="B440" s="12"/>
      <c r="E440" s="4"/>
      <c r="F440" s="4"/>
    </row>
    <row r="441" spans="1:6" x14ac:dyDescent="0.2">
      <c r="A441" s="11"/>
      <c r="B441" s="12"/>
      <c r="E441" s="4"/>
      <c r="F441" s="4"/>
    </row>
    <row r="442" spans="1:6" x14ac:dyDescent="0.2">
      <c r="A442" s="11"/>
      <c r="B442" s="12"/>
      <c r="E442" s="4"/>
      <c r="F442" s="4"/>
    </row>
    <row r="443" spans="1:6" x14ac:dyDescent="0.2">
      <c r="A443" s="11"/>
      <c r="B443" s="12"/>
      <c r="E443" s="4"/>
      <c r="F443" s="4"/>
    </row>
    <row r="444" spans="1:6" x14ac:dyDescent="0.2">
      <c r="A444" s="11"/>
      <c r="B444" s="12"/>
      <c r="E444" s="4"/>
      <c r="F444" s="4"/>
    </row>
    <row r="445" spans="1:6" x14ac:dyDescent="0.2">
      <c r="A445" s="11"/>
      <c r="B445" s="12"/>
      <c r="E445" s="4"/>
      <c r="F445" s="4"/>
    </row>
    <row r="446" spans="1:6" x14ac:dyDescent="0.2">
      <c r="A446" s="11"/>
      <c r="B446" s="12"/>
      <c r="E446" s="4"/>
      <c r="F446" s="4"/>
    </row>
    <row r="447" spans="1:6" x14ac:dyDescent="0.2">
      <c r="A447" s="11"/>
      <c r="B447" s="12"/>
      <c r="E447" s="4"/>
      <c r="F447" s="4"/>
    </row>
    <row r="448" spans="1:6" x14ac:dyDescent="0.2">
      <c r="A448" s="11"/>
      <c r="B448" s="12"/>
      <c r="E448" s="4"/>
      <c r="F448" s="4"/>
    </row>
    <row r="449" spans="3:6" x14ac:dyDescent="0.2">
      <c r="E449" s="4"/>
      <c r="F449" s="4"/>
    </row>
    <row r="450" spans="3:6" x14ac:dyDescent="0.2">
      <c r="E450" s="4"/>
      <c r="F450" s="4"/>
    </row>
    <row r="451" spans="3:6" x14ac:dyDescent="0.2">
      <c r="E451" s="4"/>
      <c r="F451" s="4"/>
    </row>
    <row r="452" spans="3:6" x14ac:dyDescent="0.2">
      <c r="E452" s="4"/>
      <c r="F452" s="4"/>
    </row>
    <row r="453" spans="3:6" x14ac:dyDescent="0.2">
      <c r="C453" s="4"/>
      <c r="D453" s="4"/>
      <c r="E453" s="4"/>
      <c r="F453" s="4"/>
    </row>
    <row r="454" spans="3:6" x14ac:dyDescent="0.2">
      <c r="C454" s="4"/>
      <c r="D454" s="4"/>
      <c r="E454" s="4"/>
      <c r="F454" s="4"/>
    </row>
    <row r="455" spans="3:6" x14ac:dyDescent="0.2">
      <c r="C455" s="4"/>
      <c r="D455" s="4"/>
      <c r="E455" s="4"/>
      <c r="F455" s="4"/>
    </row>
    <row r="456" spans="3:6" x14ac:dyDescent="0.2">
      <c r="C456" s="4"/>
      <c r="D456" s="4"/>
      <c r="E456" s="4"/>
      <c r="F456" s="4"/>
    </row>
    <row r="457" spans="3:6" x14ac:dyDescent="0.2">
      <c r="C457" s="4"/>
      <c r="D457" s="4"/>
      <c r="E457" s="4"/>
      <c r="F457" s="4"/>
    </row>
    <row r="458" spans="3:6" x14ac:dyDescent="0.2">
      <c r="C458" s="4"/>
      <c r="D458" s="4"/>
      <c r="E458" s="4"/>
      <c r="F458" s="4"/>
    </row>
    <row r="459" spans="3:6" x14ac:dyDescent="0.2">
      <c r="C459" s="4"/>
      <c r="D459" s="4"/>
      <c r="E459" s="4"/>
      <c r="F459" s="4"/>
    </row>
    <row r="460" spans="3:6" x14ac:dyDescent="0.2">
      <c r="C460" s="4"/>
      <c r="D460" s="4"/>
      <c r="E460" s="4"/>
      <c r="F460" s="4"/>
    </row>
    <row r="461" spans="3:6" x14ac:dyDescent="0.2">
      <c r="C461" s="4"/>
      <c r="D461" s="4"/>
      <c r="E461" s="4"/>
      <c r="F461" s="4"/>
    </row>
    <row r="462" spans="3:6" x14ac:dyDescent="0.2">
      <c r="C462" s="4"/>
      <c r="D462" s="4"/>
      <c r="E462" s="4"/>
      <c r="F462" s="4"/>
    </row>
    <row r="463" spans="3:6" x14ac:dyDescent="0.2">
      <c r="C463" s="4"/>
      <c r="D463" s="4"/>
      <c r="E463" s="4"/>
      <c r="F463" s="4"/>
    </row>
    <row r="464" spans="3:6" x14ac:dyDescent="0.2">
      <c r="C464" s="4"/>
      <c r="D464" s="4"/>
      <c r="E464" s="4"/>
      <c r="F464" s="4"/>
    </row>
    <row r="465" spans="3:6" x14ac:dyDescent="0.2">
      <c r="C465" s="4"/>
      <c r="D465" s="4"/>
      <c r="E465" s="4"/>
      <c r="F465" s="4"/>
    </row>
    <row r="466" spans="3:6" x14ac:dyDescent="0.2">
      <c r="C466" s="4"/>
      <c r="D466" s="4"/>
      <c r="E466" s="4"/>
      <c r="F466" s="4"/>
    </row>
    <row r="467" spans="3:6" x14ac:dyDescent="0.2">
      <c r="C467" s="4"/>
      <c r="D467" s="4"/>
      <c r="E467" s="4"/>
      <c r="F467" s="4"/>
    </row>
    <row r="468" spans="3:6" x14ac:dyDescent="0.2">
      <c r="C468" s="4"/>
      <c r="D468" s="4"/>
      <c r="E468" s="4"/>
      <c r="F468" s="4"/>
    </row>
    <row r="469" spans="3:6" x14ac:dyDescent="0.2">
      <c r="C469" s="4"/>
      <c r="D469" s="4"/>
      <c r="E469" s="4"/>
      <c r="F469" s="4"/>
    </row>
    <row r="470" spans="3:6" x14ac:dyDescent="0.2">
      <c r="C470" s="4"/>
      <c r="D470" s="4"/>
      <c r="E470" s="4"/>
      <c r="F470" s="4"/>
    </row>
    <row r="471" spans="3:6" x14ac:dyDescent="0.2">
      <c r="C471" s="4"/>
      <c r="D471" s="4"/>
      <c r="E471" s="4"/>
      <c r="F471" s="4"/>
    </row>
    <row r="472" spans="3:6" x14ac:dyDescent="0.2">
      <c r="C472" s="4"/>
      <c r="D472" s="4"/>
      <c r="E472" s="4"/>
      <c r="F472" s="4"/>
    </row>
    <row r="473" spans="3:6" x14ac:dyDescent="0.2">
      <c r="C473" s="4"/>
      <c r="D473" s="4"/>
      <c r="E473" s="4"/>
      <c r="F473" s="4"/>
    </row>
    <row r="474" spans="3:6" x14ac:dyDescent="0.2">
      <c r="C474" s="4"/>
      <c r="D474" s="4"/>
      <c r="E474" s="4"/>
      <c r="F474" s="4"/>
    </row>
    <row r="475" spans="3:6" x14ac:dyDescent="0.2">
      <c r="C475" s="4"/>
      <c r="D475" s="4"/>
      <c r="E475" s="4"/>
      <c r="F475" s="4"/>
    </row>
    <row r="476" spans="3:6" x14ac:dyDescent="0.2">
      <c r="C476" s="4"/>
      <c r="D476" s="4"/>
      <c r="E476" s="4"/>
      <c r="F476" s="4"/>
    </row>
    <row r="477" spans="3:6" x14ac:dyDescent="0.2">
      <c r="C477" s="4"/>
      <c r="D477" s="4"/>
      <c r="E477" s="4"/>
      <c r="F477" s="4"/>
    </row>
    <row r="478" spans="3:6" x14ac:dyDescent="0.2">
      <c r="C478" s="4"/>
      <c r="D478" s="4"/>
      <c r="E478" s="4"/>
      <c r="F478" s="4"/>
    </row>
    <row r="479" spans="3:6" x14ac:dyDescent="0.2">
      <c r="C479" s="4"/>
      <c r="D479" s="4"/>
      <c r="E479" s="4"/>
      <c r="F479" s="4"/>
    </row>
    <row r="480" spans="3:6" x14ac:dyDescent="0.2">
      <c r="C480" s="4"/>
      <c r="D480" s="4"/>
      <c r="E480" s="4"/>
      <c r="F480" s="4"/>
    </row>
    <row r="481" spans="3:6" x14ac:dyDescent="0.2">
      <c r="C481" s="4"/>
      <c r="D481" s="4"/>
      <c r="E481" s="4"/>
      <c r="F481" s="4"/>
    </row>
    <row r="482" spans="3:6" x14ac:dyDescent="0.2">
      <c r="C482" s="4"/>
      <c r="D482" s="4"/>
      <c r="E482" s="4"/>
      <c r="F482" s="4"/>
    </row>
    <row r="483" spans="3:6" x14ac:dyDescent="0.2">
      <c r="C483" s="4"/>
      <c r="D483" s="4"/>
      <c r="E483" s="4"/>
      <c r="F483" s="4"/>
    </row>
    <row r="484" spans="3:6" x14ac:dyDescent="0.2">
      <c r="C484" s="4"/>
      <c r="D484" s="4"/>
      <c r="E484" s="4"/>
      <c r="F484" s="4"/>
    </row>
    <row r="485" spans="3:6" x14ac:dyDescent="0.2">
      <c r="C485" s="4"/>
      <c r="D485" s="4"/>
      <c r="E485" s="4"/>
      <c r="F485" s="4"/>
    </row>
    <row r="486" spans="3:6" x14ac:dyDescent="0.2">
      <c r="C486" s="4"/>
      <c r="D486" s="4"/>
      <c r="E486" s="4"/>
      <c r="F486" s="4"/>
    </row>
    <row r="487" spans="3:6" x14ac:dyDescent="0.2">
      <c r="C487" s="4"/>
      <c r="D487" s="4"/>
      <c r="E487" s="4"/>
      <c r="F487" s="4"/>
    </row>
    <row r="488" spans="3:6" x14ac:dyDescent="0.2">
      <c r="C488" s="4"/>
      <c r="D488" s="4"/>
      <c r="E488" s="4"/>
      <c r="F488" s="4"/>
    </row>
    <row r="489" spans="3:6" x14ac:dyDescent="0.2">
      <c r="C489" s="4"/>
      <c r="D489" s="4"/>
      <c r="E489" s="4"/>
      <c r="F489" s="4"/>
    </row>
    <row r="490" spans="3:6" x14ac:dyDescent="0.2">
      <c r="C490" s="4"/>
      <c r="D490" s="4"/>
      <c r="E490" s="4"/>
      <c r="F490" s="4"/>
    </row>
    <row r="491" spans="3:6" x14ac:dyDescent="0.2">
      <c r="C491" s="4"/>
      <c r="D491" s="4"/>
      <c r="E491" s="4"/>
      <c r="F491" s="4"/>
    </row>
    <row r="492" spans="3:6" x14ac:dyDescent="0.2">
      <c r="C492" s="4"/>
      <c r="D492" s="4"/>
      <c r="E492" s="4"/>
      <c r="F492" s="4"/>
    </row>
    <row r="493" spans="3:6" x14ac:dyDescent="0.2">
      <c r="C493" s="4"/>
      <c r="D493" s="4"/>
      <c r="E493" s="4"/>
      <c r="F493" s="4"/>
    </row>
    <row r="494" spans="3:6" x14ac:dyDescent="0.2">
      <c r="C494" s="4"/>
      <c r="D494" s="4"/>
      <c r="E494" s="4"/>
      <c r="F494" s="4"/>
    </row>
    <row r="495" spans="3:6" x14ac:dyDescent="0.2">
      <c r="C495" s="4"/>
      <c r="D495" s="4"/>
      <c r="E495" s="4"/>
      <c r="F495" s="4"/>
    </row>
    <row r="496" spans="3:6" x14ac:dyDescent="0.2">
      <c r="C496" s="4"/>
      <c r="D496" s="4"/>
      <c r="E496" s="4"/>
      <c r="F496" s="4"/>
    </row>
    <row r="497" spans="3:6" x14ac:dyDescent="0.2">
      <c r="C497" s="4"/>
      <c r="D497" s="4"/>
      <c r="E497" s="4"/>
      <c r="F497" s="4"/>
    </row>
    <row r="498" spans="3:6" x14ac:dyDescent="0.2">
      <c r="C498" s="4"/>
      <c r="D498" s="4"/>
      <c r="E498" s="4"/>
      <c r="F498" s="4"/>
    </row>
    <row r="499" spans="3:6" x14ac:dyDescent="0.2">
      <c r="C499" s="4"/>
      <c r="D499" s="4"/>
      <c r="E499" s="4"/>
      <c r="F499" s="4"/>
    </row>
    <row r="500" spans="3:6" x14ac:dyDescent="0.2">
      <c r="C500" s="4"/>
      <c r="D500" s="4"/>
      <c r="E500" s="4"/>
      <c r="F500" s="4"/>
    </row>
    <row r="501" spans="3:6" x14ac:dyDescent="0.2">
      <c r="C501" s="4"/>
      <c r="D501" s="4"/>
      <c r="E501" s="4"/>
      <c r="F501" s="4"/>
    </row>
    <row r="502" spans="3:6" x14ac:dyDescent="0.2">
      <c r="C502" s="4"/>
      <c r="D502" s="4"/>
      <c r="E502" s="4"/>
      <c r="F502" s="4"/>
    </row>
    <row r="503" spans="3:6" x14ac:dyDescent="0.2">
      <c r="C503" s="4"/>
      <c r="D503" s="4"/>
      <c r="E503" s="4"/>
      <c r="F503" s="4"/>
    </row>
    <row r="504" spans="3:6" x14ac:dyDescent="0.2">
      <c r="C504" s="4"/>
      <c r="D504" s="4"/>
      <c r="E504" s="4"/>
      <c r="F504" s="4"/>
    </row>
    <row r="505" spans="3:6" x14ac:dyDescent="0.2">
      <c r="E505" s="4"/>
      <c r="F505" s="4"/>
    </row>
    <row r="506" spans="3:6" x14ac:dyDescent="0.2">
      <c r="E506" s="4"/>
      <c r="F506" s="4"/>
    </row>
    <row r="507" spans="3:6" x14ac:dyDescent="0.2">
      <c r="E507" s="4"/>
      <c r="F507" s="4"/>
    </row>
    <row r="508" spans="3:6" x14ac:dyDescent="0.2">
      <c r="E508" s="4"/>
      <c r="F508" s="4"/>
    </row>
    <row r="509" spans="3:6" x14ac:dyDescent="0.2">
      <c r="E509" s="4"/>
      <c r="F509" s="4"/>
    </row>
    <row r="510" spans="3:6" x14ac:dyDescent="0.2">
      <c r="E510" s="4"/>
      <c r="F510" s="4"/>
    </row>
    <row r="511" spans="3:6" x14ac:dyDescent="0.2">
      <c r="E511" s="4"/>
      <c r="F511" s="4"/>
    </row>
    <row r="512" spans="3:6" x14ac:dyDescent="0.2">
      <c r="E512" s="4"/>
      <c r="F512" s="4"/>
    </row>
    <row r="513" spans="5:6" x14ac:dyDescent="0.2">
      <c r="E513" s="4"/>
      <c r="F513" s="4"/>
    </row>
    <row r="514" spans="5:6" x14ac:dyDescent="0.2">
      <c r="E514" s="4"/>
      <c r="F514" s="4"/>
    </row>
    <row r="515" spans="5:6" x14ac:dyDescent="0.2">
      <c r="E515" s="4"/>
      <c r="F515" s="4"/>
    </row>
    <row r="516" spans="5:6" x14ac:dyDescent="0.2">
      <c r="E516" s="4"/>
      <c r="F516" s="4"/>
    </row>
    <row r="517" spans="5:6" x14ac:dyDescent="0.2">
      <c r="E517" s="4"/>
      <c r="F517" s="4"/>
    </row>
    <row r="518" spans="5:6" x14ac:dyDescent="0.2">
      <c r="E518" s="4"/>
      <c r="F518" s="4"/>
    </row>
    <row r="519" spans="5:6" x14ac:dyDescent="0.2">
      <c r="E519" s="4"/>
      <c r="F519" s="4"/>
    </row>
    <row r="520" spans="5:6" x14ac:dyDescent="0.2">
      <c r="E520" s="4"/>
      <c r="F520" s="4"/>
    </row>
    <row r="521" spans="5:6" x14ac:dyDescent="0.2">
      <c r="E521" s="4"/>
      <c r="F521" s="4"/>
    </row>
    <row r="522" spans="5:6" x14ac:dyDescent="0.2">
      <c r="E522" s="4"/>
      <c r="F522" s="4"/>
    </row>
    <row r="523" spans="5:6" x14ac:dyDescent="0.2">
      <c r="E523" s="4"/>
      <c r="F523" s="4"/>
    </row>
    <row r="524" spans="5:6" x14ac:dyDescent="0.2">
      <c r="E524" s="4"/>
      <c r="F524" s="4"/>
    </row>
    <row r="525" spans="5:6" x14ac:dyDescent="0.2">
      <c r="E525" s="4"/>
      <c r="F525" s="4"/>
    </row>
    <row r="526" spans="5:6" x14ac:dyDescent="0.2">
      <c r="E526" s="4"/>
      <c r="F526" s="4"/>
    </row>
    <row r="527" spans="5:6" x14ac:dyDescent="0.2">
      <c r="E527" s="4"/>
      <c r="F527" s="4"/>
    </row>
    <row r="528" spans="5:6" x14ac:dyDescent="0.2">
      <c r="E528" s="4"/>
      <c r="F528" s="4"/>
    </row>
    <row r="529" spans="5:6" x14ac:dyDescent="0.2">
      <c r="E529" s="4"/>
      <c r="F529" s="4"/>
    </row>
    <row r="530" spans="5:6" x14ac:dyDescent="0.2">
      <c r="E530" s="4"/>
      <c r="F530" s="4"/>
    </row>
    <row r="531" spans="5:6" x14ac:dyDescent="0.2">
      <c r="E531" s="4"/>
      <c r="F531" s="4"/>
    </row>
    <row r="532" spans="5:6" x14ac:dyDescent="0.2">
      <c r="E532" s="4"/>
      <c r="F532" s="4"/>
    </row>
    <row r="533" spans="5:6" x14ac:dyDescent="0.2">
      <c r="E533" s="4"/>
      <c r="F533" s="4"/>
    </row>
    <row r="534" spans="5:6" x14ac:dyDescent="0.2">
      <c r="E534" s="4"/>
      <c r="F534" s="4"/>
    </row>
    <row r="535" spans="5:6" x14ac:dyDescent="0.2">
      <c r="E535" s="4"/>
      <c r="F535" s="4"/>
    </row>
    <row r="536" spans="5:6" x14ac:dyDescent="0.2">
      <c r="E536" s="4"/>
      <c r="F536" s="4"/>
    </row>
    <row r="537" spans="5:6" x14ac:dyDescent="0.2">
      <c r="E537" s="4"/>
      <c r="F537" s="4"/>
    </row>
    <row r="538" spans="5:6" x14ac:dyDescent="0.2">
      <c r="E538" s="4"/>
      <c r="F538" s="4"/>
    </row>
    <row r="539" spans="5:6" x14ac:dyDescent="0.2">
      <c r="E539" s="4"/>
      <c r="F539" s="4"/>
    </row>
    <row r="540" spans="5:6" x14ac:dyDescent="0.2">
      <c r="E540" s="4"/>
      <c r="F540" s="4"/>
    </row>
    <row r="541" spans="5:6" x14ac:dyDescent="0.2">
      <c r="E541" s="4"/>
      <c r="F541" s="4"/>
    </row>
    <row r="542" spans="5:6" x14ac:dyDescent="0.2">
      <c r="E542" s="4"/>
      <c r="F542" s="4"/>
    </row>
    <row r="543" spans="5:6" x14ac:dyDescent="0.2">
      <c r="E543" s="4"/>
      <c r="F543" s="4"/>
    </row>
    <row r="544" spans="5:6" x14ac:dyDescent="0.2">
      <c r="E544" s="4"/>
      <c r="F544" s="4"/>
    </row>
    <row r="545" spans="1:8" x14ac:dyDescent="0.2">
      <c r="E545" s="4"/>
      <c r="F545" s="4"/>
    </row>
    <row r="546" spans="1:8" x14ac:dyDescent="0.2">
      <c r="E546" s="4"/>
      <c r="F546" s="4"/>
    </row>
    <row r="547" spans="1:8" x14ac:dyDescent="0.2">
      <c r="E547" s="4"/>
      <c r="F547" s="4"/>
    </row>
    <row r="548" spans="1:8" x14ac:dyDescent="0.2">
      <c r="E548" s="4"/>
      <c r="F548" s="4"/>
    </row>
    <row r="549" spans="1:8" x14ac:dyDescent="0.2">
      <c r="E549" s="4"/>
      <c r="F549" s="4"/>
    </row>
    <row r="550" spans="1:8" x14ac:dyDescent="0.2">
      <c r="E550" s="4"/>
      <c r="F550" s="4"/>
    </row>
    <row r="551" spans="1:8" x14ac:dyDescent="0.2">
      <c r="E551" s="4"/>
      <c r="F551" s="4"/>
    </row>
    <row r="552" spans="1:8" x14ac:dyDescent="0.2">
      <c r="E552" s="4"/>
      <c r="F552" s="4"/>
    </row>
    <row r="553" spans="1:8" x14ac:dyDescent="0.2">
      <c r="E553" s="4"/>
      <c r="F553" s="4"/>
    </row>
    <row r="554" spans="1:8" x14ac:dyDescent="0.2">
      <c r="E554" s="4"/>
      <c r="F554" s="4"/>
    </row>
    <row r="555" spans="1:8" x14ac:dyDescent="0.2">
      <c r="E555" s="4"/>
      <c r="F555" s="4"/>
    </row>
    <row r="556" spans="1:8" x14ac:dyDescent="0.2">
      <c r="E556" s="4"/>
      <c r="F556" s="4"/>
    </row>
    <row r="557" spans="1:8" x14ac:dyDescent="0.2">
      <c r="E557" s="4"/>
      <c r="F557" s="4"/>
    </row>
    <row r="558" spans="1:8" x14ac:dyDescent="0.2">
      <c r="E558" s="4"/>
      <c r="F558" s="4"/>
    </row>
    <row r="559" spans="1:8" x14ac:dyDescent="0.2">
      <c r="A559" s="4"/>
      <c r="B559" s="4"/>
      <c r="E559" s="4"/>
      <c r="F559" s="4"/>
      <c r="G559" s="4"/>
      <c r="H559" s="4"/>
    </row>
    <row r="560" spans="1:8" x14ac:dyDescent="0.2">
      <c r="A560" s="4"/>
      <c r="B560" s="4"/>
      <c r="E560" s="4"/>
      <c r="F560" s="4"/>
      <c r="G560" s="4"/>
      <c r="H560" s="4"/>
    </row>
    <row r="561" spans="1:8" x14ac:dyDescent="0.2">
      <c r="A561" s="4"/>
      <c r="B561" s="4"/>
      <c r="E561" s="4"/>
      <c r="F561" s="4"/>
      <c r="G561" s="4"/>
      <c r="H561" s="4"/>
    </row>
    <row r="562" spans="1:8" x14ac:dyDescent="0.2">
      <c r="A562" s="4"/>
      <c r="B562" s="4"/>
      <c r="E562" s="4"/>
      <c r="F562" s="4"/>
      <c r="G562" s="4"/>
      <c r="H562" s="4"/>
    </row>
    <row r="563" spans="1:8" x14ac:dyDescent="0.2">
      <c r="A563" s="4"/>
      <c r="B563" s="4"/>
      <c r="E563" s="4"/>
      <c r="F563" s="4"/>
      <c r="G563" s="4"/>
      <c r="H563" s="4"/>
    </row>
    <row r="564" spans="1:8" x14ac:dyDescent="0.2">
      <c r="A564" s="4"/>
      <c r="B564" s="4"/>
      <c r="E564" s="4"/>
      <c r="F564" s="4"/>
      <c r="G564" s="4"/>
      <c r="H564" s="4"/>
    </row>
    <row r="565" spans="1:8" x14ac:dyDescent="0.2">
      <c r="A565" s="4"/>
      <c r="B565" s="4"/>
      <c r="E565" s="4"/>
      <c r="F565" s="4"/>
      <c r="G565" s="4"/>
      <c r="H565" s="4"/>
    </row>
    <row r="566" spans="1:8" x14ac:dyDescent="0.2">
      <c r="E566" s="4"/>
      <c r="F566" s="4"/>
      <c r="G566" s="4"/>
      <c r="H566" s="4"/>
    </row>
    <row r="567" spans="1:8" x14ac:dyDescent="0.2">
      <c r="E567" s="4"/>
      <c r="F567" s="4"/>
      <c r="G567" s="4"/>
      <c r="H567" s="4"/>
    </row>
    <row r="568" spans="1:8" x14ac:dyDescent="0.2">
      <c r="E568" s="4"/>
      <c r="F568" s="4"/>
      <c r="G568" s="4"/>
      <c r="H568" s="4"/>
    </row>
    <row r="569" spans="1:8" x14ac:dyDescent="0.2">
      <c r="E569" s="4"/>
      <c r="F569" s="4"/>
      <c r="G569" s="4"/>
      <c r="H569" s="4"/>
    </row>
    <row r="570" spans="1:8" x14ac:dyDescent="0.2">
      <c r="E570" s="4"/>
      <c r="F570" s="4"/>
      <c r="G570" s="4"/>
      <c r="H570" s="4"/>
    </row>
    <row r="571" spans="1:8" x14ac:dyDescent="0.2">
      <c r="E571" s="4"/>
      <c r="F571" s="4"/>
      <c r="G571" s="4"/>
      <c r="H571" s="4"/>
    </row>
    <row r="572" spans="1:8" x14ac:dyDescent="0.2">
      <c r="E572" s="4"/>
      <c r="F572" s="4"/>
      <c r="G572" s="4"/>
      <c r="H572" s="4"/>
    </row>
    <row r="573" spans="1:8" x14ac:dyDescent="0.2">
      <c r="E573" s="4"/>
      <c r="F573" s="4"/>
      <c r="G573" s="4"/>
      <c r="H573" s="4"/>
    </row>
    <row r="574" spans="1:8" x14ac:dyDescent="0.2">
      <c r="E574" s="4"/>
      <c r="F574" s="4"/>
      <c r="G574" s="4"/>
      <c r="H574" s="4"/>
    </row>
    <row r="575" spans="1:8" x14ac:dyDescent="0.2">
      <c r="E575" s="4"/>
      <c r="F575" s="4"/>
      <c r="G575" s="4"/>
      <c r="H575" s="4"/>
    </row>
    <row r="576" spans="1:8" x14ac:dyDescent="0.2">
      <c r="E576" s="4"/>
      <c r="F576" s="4"/>
    </row>
    <row r="577" spans="5:8" x14ac:dyDescent="0.2">
      <c r="E577" s="4"/>
      <c r="F577" s="4"/>
      <c r="G577" s="4"/>
      <c r="H577" s="4"/>
    </row>
    <row r="578" spans="5:8" x14ac:dyDescent="0.2">
      <c r="E578" s="4"/>
      <c r="F578" s="4"/>
      <c r="G578" s="4"/>
      <c r="H578" s="4"/>
    </row>
    <row r="579" spans="5:8" x14ac:dyDescent="0.2">
      <c r="E579" s="4"/>
      <c r="F579" s="4"/>
      <c r="G579" s="4"/>
      <c r="H579" s="4"/>
    </row>
    <row r="580" spans="5:8" x14ac:dyDescent="0.2">
      <c r="E580" s="4"/>
      <c r="F580" s="4"/>
      <c r="G580" s="4"/>
      <c r="H580" s="4"/>
    </row>
    <row r="581" spans="5:8" x14ac:dyDescent="0.2">
      <c r="E581" s="4"/>
      <c r="F581" s="4"/>
      <c r="G581" s="4"/>
      <c r="H581" s="4"/>
    </row>
    <row r="582" spans="5:8" x14ac:dyDescent="0.2">
      <c r="E582" s="4"/>
      <c r="F582" s="4"/>
      <c r="G582" s="4"/>
      <c r="H582" s="4"/>
    </row>
    <row r="583" spans="5:8" x14ac:dyDescent="0.2">
      <c r="E583" s="4"/>
      <c r="F583" s="4"/>
      <c r="G583" s="4"/>
      <c r="H583" s="4"/>
    </row>
    <row r="584" spans="5:8" x14ac:dyDescent="0.2">
      <c r="E584" s="4"/>
      <c r="F584" s="4"/>
      <c r="G584" s="4"/>
      <c r="H584" s="4"/>
    </row>
    <row r="585" spans="5:8" x14ac:dyDescent="0.2">
      <c r="E585" s="4"/>
      <c r="F585" s="4"/>
      <c r="G585" s="4"/>
      <c r="H585" s="4"/>
    </row>
    <row r="586" spans="5:8" x14ac:dyDescent="0.2">
      <c r="E586" s="4"/>
      <c r="F586" s="4"/>
      <c r="G586" s="4"/>
      <c r="H586" s="4"/>
    </row>
    <row r="587" spans="5:8" x14ac:dyDescent="0.2">
      <c r="E587" s="4"/>
      <c r="F587" s="4"/>
      <c r="G587" s="4"/>
      <c r="H587" s="4"/>
    </row>
    <row r="588" spans="5:8" x14ac:dyDescent="0.2">
      <c r="E588" s="4"/>
      <c r="F588" s="4"/>
      <c r="G588" s="4"/>
      <c r="H588" s="4"/>
    </row>
    <row r="589" spans="5:8" x14ac:dyDescent="0.2">
      <c r="E589" s="4"/>
      <c r="F589" s="4"/>
      <c r="G589" s="4"/>
      <c r="H589" s="4"/>
    </row>
    <row r="590" spans="5:8" x14ac:dyDescent="0.2">
      <c r="E590" s="4"/>
      <c r="F590" s="4"/>
      <c r="G590" s="4"/>
      <c r="H590" s="4"/>
    </row>
    <row r="591" spans="5:8" x14ac:dyDescent="0.2">
      <c r="E591" s="4"/>
      <c r="F591" s="4"/>
      <c r="G591" s="4"/>
      <c r="H591" s="4"/>
    </row>
    <row r="592" spans="5:8" x14ac:dyDescent="0.2">
      <c r="E592" s="4"/>
      <c r="F592" s="4"/>
      <c r="G592" s="4"/>
      <c r="H592" s="4"/>
    </row>
    <row r="593" spans="5:8" x14ac:dyDescent="0.2">
      <c r="E593" s="4"/>
      <c r="F593" s="4"/>
      <c r="G593" s="4"/>
      <c r="H593" s="4"/>
    </row>
    <row r="594" spans="5:8" x14ac:dyDescent="0.2">
      <c r="E594" s="4"/>
      <c r="F594" s="4"/>
      <c r="G594" s="4"/>
      <c r="H594" s="4"/>
    </row>
    <row r="596" spans="5:8" x14ac:dyDescent="0.2">
      <c r="G596" s="4"/>
      <c r="H596" s="4"/>
    </row>
    <row r="597" spans="5:8" x14ac:dyDescent="0.2">
      <c r="G597" s="4"/>
      <c r="H597" s="4"/>
    </row>
    <row r="598" spans="5:8" x14ac:dyDescent="0.2">
      <c r="G598" s="4"/>
      <c r="H598" s="4"/>
    </row>
    <row r="599" spans="5:8" x14ac:dyDescent="0.2">
      <c r="G599" s="4"/>
      <c r="H599" s="4"/>
    </row>
    <row r="620" spans="3:8" x14ac:dyDescent="0.2">
      <c r="G620" s="4"/>
      <c r="H620" s="4"/>
    </row>
    <row r="621" spans="3:8" x14ac:dyDescent="0.2">
      <c r="G621" s="4"/>
      <c r="H621" s="4"/>
    </row>
    <row r="622" spans="3:8" x14ac:dyDescent="0.2">
      <c r="C622" s="4"/>
      <c r="D622" s="4"/>
      <c r="G622" s="4"/>
      <c r="H622" s="4"/>
    </row>
    <row r="623" spans="3:8" x14ac:dyDescent="0.2">
      <c r="C623" s="4"/>
      <c r="D623" s="4"/>
      <c r="G623" s="4"/>
      <c r="H623" s="4"/>
    </row>
    <row r="632" spans="7:8" x14ac:dyDescent="0.2">
      <c r="G632" s="4"/>
      <c r="H632" s="4"/>
    </row>
    <row r="633" spans="7:8" x14ac:dyDescent="0.2">
      <c r="G633" s="4"/>
      <c r="H633" s="4"/>
    </row>
    <row r="634" spans="7:8" x14ac:dyDescent="0.2">
      <c r="G634" s="4"/>
      <c r="H634" s="4"/>
    </row>
    <row r="635" spans="7:8" x14ac:dyDescent="0.2">
      <c r="G635" s="4"/>
      <c r="H635" s="4"/>
    </row>
    <row r="636" spans="7:8" x14ac:dyDescent="0.2">
      <c r="G636" s="4"/>
      <c r="H636" s="4"/>
    </row>
    <row r="637" spans="7:8" x14ac:dyDescent="0.2">
      <c r="G637" s="4"/>
      <c r="H637" s="4"/>
    </row>
    <row r="638" spans="7:8" x14ac:dyDescent="0.2">
      <c r="G638" s="4"/>
      <c r="H638" s="4"/>
    </row>
    <row r="639" spans="7:8" x14ac:dyDescent="0.2">
      <c r="G639" s="4"/>
      <c r="H639" s="4"/>
    </row>
    <row r="640" spans="7:8" x14ac:dyDescent="0.2">
      <c r="G640" s="4"/>
      <c r="H640" s="4"/>
    </row>
    <row r="641" spans="7:8" x14ac:dyDescent="0.2">
      <c r="G641" s="4"/>
      <c r="H641" s="4"/>
    </row>
    <row r="642" spans="7:8" x14ac:dyDescent="0.2">
      <c r="G642" s="4"/>
      <c r="H642" s="4"/>
    </row>
    <row r="643" spans="7:8" x14ac:dyDescent="0.2">
      <c r="G643" s="4"/>
      <c r="H643" s="4"/>
    </row>
    <row r="644" spans="7:8" x14ac:dyDescent="0.2">
      <c r="G644" s="4"/>
      <c r="H644" s="4"/>
    </row>
    <row r="645" spans="7:8" x14ac:dyDescent="0.2">
      <c r="G645" s="4"/>
      <c r="H645" s="4"/>
    </row>
    <row r="646" spans="7:8" x14ac:dyDescent="0.2">
      <c r="G646" s="4"/>
      <c r="H646" s="4"/>
    </row>
    <row r="647" spans="7:8" x14ac:dyDescent="0.2">
      <c r="G647" s="4"/>
      <c r="H647" s="4"/>
    </row>
    <row r="648" spans="7:8" x14ac:dyDescent="0.2">
      <c r="G648" s="4"/>
      <c r="H648" s="4"/>
    </row>
    <row r="649" spans="7:8" x14ac:dyDescent="0.2">
      <c r="G649" s="4"/>
      <c r="H649" s="4"/>
    </row>
    <row r="650" spans="7:8" x14ac:dyDescent="0.2">
      <c r="G650" s="4"/>
      <c r="H650" s="4"/>
    </row>
    <row r="651" spans="7:8" x14ac:dyDescent="0.2">
      <c r="G651" s="4"/>
      <c r="H651" s="4"/>
    </row>
    <row r="652" spans="7:8" x14ac:dyDescent="0.2">
      <c r="G652" s="4"/>
      <c r="H652" s="4"/>
    </row>
    <row r="666" spans="7:8" x14ac:dyDescent="0.2">
      <c r="G666" s="4"/>
      <c r="H666" s="4"/>
    </row>
    <row r="667" spans="7:8" x14ac:dyDescent="0.2">
      <c r="G667" s="4"/>
      <c r="H667" s="4"/>
    </row>
    <row r="668" spans="7:8" x14ac:dyDescent="0.2">
      <c r="G668" s="4"/>
      <c r="H668" s="4"/>
    </row>
    <row r="669" spans="7:8" x14ac:dyDescent="0.2">
      <c r="G669" s="4"/>
      <c r="H669" s="4"/>
    </row>
    <row r="670" spans="7:8" x14ac:dyDescent="0.2">
      <c r="G670" s="4"/>
      <c r="H670" s="4"/>
    </row>
    <row r="671" spans="7:8" x14ac:dyDescent="0.2">
      <c r="G671" s="4"/>
      <c r="H671" s="4"/>
    </row>
    <row r="672" spans="7:8" x14ac:dyDescent="0.2">
      <c r="G672" s="4"/>
      <c r="H672" s="4"/>
    </row>
    <row r="690" spans="7:8" x14ac:dyDescent="0.2">
      <c r="G690" s="4"/>
      <c r="H690" s="4"/>
    </row>
    <row r="691" spans="7:8" x14ac:dyDescent="0.2">
      <c r="G691" s="4"/>
      <c r="H691" s="4"/>
    </row>
    <row r="692" spans="7:8" x14ac:dyDescent="0.2">
      <c r="G692" s="4"/>
      <c r="H692" s="4"/>
    </row>
    <row r="693" spans="7:8" x14ac:dyDescent="0.2">
      <c r="G693" s="4"/>
      <c r="H693" s="4"/>
    </row>
    <row r="694" spans="7:8" x14ac:dyDescent="0.2">
      <c r="G694" s="4"/>
      <c r="H694" s="4"/>
    </row>
    <row r="695" spans="7:8" x14ac:dyDescent="0.2">
      <c r="G695" s="4"/>
      <c r="H695" s="4"/>
    </row>
    <row r="696" spans="7:8" x14ac:dyDescent="0.2">
      <c r="G696" s="4"/>
      <c r="H696" s="4"/>
    </row>
    <row r="697" spans="7:8" x14ac:dyDescent="0.2">
      <c r="G697" s="4"/>
      <c r="H697" s="4"/>
    </row>
    <row r="698" spans="7:8" x14ac:dyDescent="0.2">
      <c r="G698" s="4"/>
      <c r="H698" s="4"/>
    </row>
    <row r="699" spans="7:8" x14ac:dyDescent="0.2">
      <c r="G699" s="4"/>
      <c r="H699" s="4"/>
    </row>
    <row r="707" spans="1:6" x14ac:dyDescent="0.2">
      <c r="A707" s="4"/>
      <c r="B707" s="4"/>
      <c r="C707" s="4"/>
      <c r="D707" s="4"/>
    </row>
    <row r="708" spans="1:6" x14ac:dyDescent="0.2">
      <c r="A708" s="4"/>
      <c r="B708" s="4"/>
      <c r="C708" s="4"/>
      <c r="D708" s="4"/>
    </row>
    <row r="709" spans="1:6" x14ac:dyDescent="0.2">
      <c r="C709" s="4"/>
      <c r="D709" s="4"/>
    </row>
    <row r="710" spans="1:6" x14ac:dyDescent="0.2">
      <c r="C710" s="4"/>
      <c r="D710" s="4"/>
    </row>
    <row r="711" spans="1:6" x14ac:dyDescent="0.2">
      <c r="C711" s="4"/>
      <c r="D711" s="4"/>
    </row>
    <row r="712" spans="1:6" x14ac:dyDescent="0.2">
      <c r="C712" s="4"/>
      <c r="D712" s="4"/>
      <c r="E712" s="4"/>
      <c r="F712" s="4"/>
    </row>
    <row r="713" spans="1:6" x14ac:dyDescent="0.2">
      <c r="C713" s="4"/>
      <c r="D713" s="4"/>
      <c r="E713" s="4"/>
      <c r="F713" s="4"/>
    </row>
    <row r="714" spans="1:6" x14ac:dyDescent="0.2">
      <c r="C714" s="4"/>
      <c r="D714" s="4"/>
      <c r="E714" s="4"/>
      <c r="F714" s="4"/>
    </row>
    <row r="715" spans="1:6" x14ac:dyDescent="0.2">
      <c r="C715" s="4"/>
      <c r="D715" s="4"/>
      <c r="E715" s="4"/>
      <c r="F715" s="4"/>
    </row>
    <row r="716" spans="1:6" x14ac:dyDescent="0.2">
      <c r="C716" s="4"/>
      <c r="D716" s="4"/>
      <c r="E716" s="4"/>
      <c r="F716" s="4"/>
    </row>
    <row r="717" spans="1:6" x14ac:dyDescent="0.2">
      <c r="C717" s="4"/>
      <c r="D717" s="4"/>
      <c r="E717" s="4"/>
      <c r="F717" s="4"/>
    </row>
    <row r="718" spans="1:6" x14ac:dyDescent="0.2">
      <c r="C718" s="4"/>
      <c r="D718" s="4"/>
    </row>
    <row r="719" spans="1:6" x14ac:dyDescent="0.2">
      <c r="C719" s="4"/>
      <c r="D719" s="4"/>
    </row>
    <row r="720" spans="1:6" x14ac:dyDescent="0.2">
      <c r="C720" s="4"/>
      <c r="D720" s="4"/>
    </row>
    <row r="721" spans="1:8" x14ac:dyDescent="0.2">
      <c r="C721" s="4"/>
      <c r="D721" s="4"/>
    </row>
    <row r="722" spans="1:8" x14ac:dyDescent="0.2">
      <c r="C722" s="4"/>
      <c r="D722" s="4"/>
      <c r="G722" s="4"/>
      <c r="H722" s="4"/>
    </row>
    <row r="723" spans="1:8" x14ac:dyDescent="0.2">
      <c r="A723" s="4"/>
      <c r="B723" s="4"/>
      <c r="C723" s="4"/>
      <c r="D723" s="4"/>
      <c r="G723" s="4"/>
      <c r="H723" s="4"/>
    </row>
    <row r="724" spans="1:8" x14ac:dyDescent="0.2">
      <c r="A724" s="4"/>
      <c r="B724" s="4"/>
      <c r="C724" s="4"/>
      <c r="D724" s="4"/>
    </row>
    <row r="725" spans="1:8" x14ac:dyDescent="0.2">
      <c r="A725" s="4"/>
      <c r="B725" s="4"/>
      <c r="C725" s="4"/>
      <c r="D725" s="4"/>
    </row>
    <row r="726" spans="1:8" x14ac:dyDescent="0.2">
      <c r="A726" s="4"/>
      <c r="B726" s="4"/>
      <c r="C726" s="4"/>
      <c r="D726" s="4"/>
      <c r="G726" s="4"/>
      <c r="H726" s="4"/>
    </row>
    <row r="727" spans="1:8" x14ac:dyDescent="0.2">
      <c r="A727" s="4"/>
      <c r="B727" s="4"/>
      <c r="C727" s="4"/>
      <c r="D727" s="4"/>
    </row>
    <row r="728" spans="1:8" x14ac:dyDescent="0.2">
      <c r="A728" s="4"/>
      <c r="B728" s="4"/>
      <c r="C728" s="4"/>
      <c r="D728" s="4"/>
    </row>
    <row r="729" spans="1:8" x14ac:dyDescent="0.2">
      <c r="C729" s="4"/>
      <c r="D729" s="4"/>
    </row>
    <row r="730" spans="1:8" x14ac:dyDescent="0.2">
      <c r="C730" s="4"/>
      <c r="D730" s="4"/>
    </row>
    <row r="731" spans="1:8" x14ac:dyDescent="0.2">
      <c r="C731" s="4"/>
      <c r="D731" s="4"/>
    </row>
    <row r="732" spans="1:8" x14ac:dyDescent="0.2">
      <c r="C732" s="4"/>
      <c r="D732" s="4"/>
    </row>
    <row r="733" spans="1:8" x14ac:dyDescent="0.2">
      <c r="C733" s="4"/>
      <c r="D733" s="4"/>
      <c r="E733" s="4"/>
      <c r="F733" s="4"/>
    </row>
    <row r="734" spans="1:8" x14ac:dyDescent="0.2">
      <c r="C734" s="4"/>
      <c r="D734" s="4"/>
      <c r="E734" s="4"/>
      <c r="F734" s="4"/>
    </row>
    <row r="735" spans="1:8" x14ac:dyDescent="0.2">
      <c r="C735" s="4"/>
      <c r="D735" s="4"/>
      <c r="E735" s="4"/>
      <c r="F735" s="4"/>
    </row>
    <row r="736" spans="1:8" x14ac:dyDescent="0.2">
      <c r="A736" s="4"/>
      <c r="B736" s="4"/>
      <c r="C736" s="4"/>
      <c r="D736" s="4"/>
      <c r="E736" s="4"/>
      <c r="F736" s="4"/>
    </row>
    <row r="737" spans="1:6" x14ac:dyDescent="0.2">
      <c r="A737" s="4"/>
      <c r="B737" s="4"/>
      <c r="C737" s="4"/>
      <c r="D737" s="4"/>
      <c r="E737" s="4"/>
      <c r="F737" s="4"/>
    </row>
    <row r="738" spans="1:6" x14ac:dyDescent="0.2">
      <c r="A738" s="4"/>
      <c r="B738" s="4"/>
      <c r="C738" s="4"/>
      <c r="D738" s="4"/>
      <c r="E738" s="4"/>
      <c r="F738" s="4"/>
    </row>
    <row r="739" spans="1:6" x14ac:dyDescent="0.2">
      <c r="A739" s="4"/>
      <c r="B739" s="4"/>
      <c r="C739" s="4"/>
      <c r="D739" s="4"/>
      <c r="E739" s="4"/>
      <c r="F739" s="4"/>
    </row>
    <row r="740" spans="1:6" x14ac:dyDescent="0.2">
      <c r="A740" s="4"/>
      <c r="B740" s="4"/>
      <c r="C740" s="4"/>
      <c r="D740" s="4"/>
      <c r="E740" s="4"/>
      <c r="F740" s="4"/>
    </row>
    <row r="741" spans="1:6" x14ac:dyDescent="0.2">
      <c r="C741" s="4"/>
      <c r="D741" s="4"/>
      <c r="E741" s="4"/>
      <c r="F741" s="4"/>
    </row>
    <row r="742" spans="1:6" x14ac:dyDescent="0.2">
      <c r="C742" s="4"/>
      <c r="D742" s="4"/>
      <c r="E742" s="4"/>
      <c r="F742" s="4"/>
    </row>
    <row r="743" spans="1:6" x14ac:dyDescent="0.2">
      <c r="C743" s="4"/>
      <c r="D743" s="4"/>
      <c r="E743" s="4"/>
      <c r="F743" s="4"/>
    </row>
    <row r="744" spans="1:6" x14ac:dyDescent="0.2">
      <c r="C744" s="4"/>
      <c r="D744" s="4"/>
    </row>
    <row r="745" spans="1:6" x14ac:dyDescent="0.2">
      <c r="C745" s="4"/>
      <c r="D745" s="4"/>
    </row>
    <row r="746" spans="1:6" x14ac:dyDescent="0.2">
      <c r="C746" s="4"/>
      <c r="D746" s="4"/>
    </row>
    <row r="747" spans="1:6" x14ac:dyDescent="0.2">
      <c r="C747" s="4"/>
      <c r="D747" s="4"/>
    </row>
    <row r="748" spans="1:6" x14ac:dyDescent="0.2">
      <c r="C748" s="4"/>
      <c r="D748" s="4"/>
    </row>
    <row r="749" spans="1:6" x14ac:dyDescent="0.2">
      <c r="C749" s="4"/>
      <c r="D749" s="4"/>
    </row>
    <row r="750" spans="1:6" x14ac:dyDescent="0.2">
      <c r="C750" s="4"/>
      <c r="D750" s="4"/>
    </row>
    <row r="751" spans="1:6" x14ac:dyDescent="0.2">
      <c r="C751" s="4"/>
      <c r="D751" s="4"/>
      <c r="E751" s="4"/>
      <c r="F751" s="4"/>
    </row>
    <row r="752" spans="1:6" x14ac:dyDescent="0.2">
      <c r="C752" s="4"/>
      <c r="D752" s="4"/>
      <c r="E752" s="4"/>
      <c r="F752" s="4"/>
    </row>
    <row r="753" spans="1:6" x14ac:dyDescent="0.2">
      <c r="C753" s="4"/>
      <c r="D753" s="4"/>
    </row>
    <row r="754" spans="1:6" x14ac:dyDescent="0.2">
      <c r="C754" s="4"/>
      <c r="D754" s="4"/>
      <c r="E754" s="4"/>
      <c r="F754" s="4"/>
    </row>
    <row r="755" spans="1:6" x14ac:dyDescent="0.2">
      <c r="C755" s="4"/>
      <c r="D755" s="4"/>
      <c r="E755" s="4"/>
      <c r="F755" s="4"/>
    </row>
    <row r="756" spans="1:6" x14ac:dyDescent="0.2">
      <c r="C756" s="4"/>
      <c r="D756" s="4"/>
      <c r="E756" s="4"/>
      <c r="F756" s="4"/>
    </row>
    <row r="757" spans="1:6" x14ac:dyDescent="0.2">
      <c r="C757" s="4"/>
      <c r="D757" s="4"/>
      <c r="E757" s="4"/>
      <c r="F757" s="4"/>
    </row>
    <row r="758" spans="1:6" x14ac:dyDescent="0.2">
      <c r="C758" s="4"/>
      <c r="D758" s="4"/>
      <c r="E758" s="4"/>
      <c r="F758" s="4"/>
    </row>
    <row r="759" spans="1:6" x14ac:dyDescent="0.2">
      <c r="C759" s="4"/>
      <c r="D759" s="4"/>
      <c r="E759" s="4"/>
      <c r="F759" s="4"/>
    </row>
    <row r="760" spans="1:6" x14ac:dyDescent="0.2">
      <c r="C760" s="4"/>
      <c r="D760" s="4"/>
      <c r="E760" s="4"/>
      <c r="F760" s="4"/>
    </row>
    <row r="761" spans="1:6" x14ac:dyDescent="0.2">
      <c r="C761" s="4"/>
      <c r="D761" s="4"/>
      <c r="E761" s="4"/>
      <c r="F761" s="4"/>
    </row>
    <row r="762" spans="1:6" x14ac:dyDescent="0.2">
      <c r="C762" s="4"/>
      <c r="D762" s="4"/>
      <c r="E762" s="4"/>
      <c r="F762" s="4"/>
    </row>
    <row r="763" spans="1:6" x14ac:dyDescent="0.2">
      <c r="C763" s="4"/>
      <c r="D763" s="4"/>
      <c r="E763" s="4"/>
      <c r="F763" s="4"/>
    </row>
    <row r="764" spans="1:6" x14ac:dyDescent="0.2">
      <c r="A764" s="4"/>
      <c r="B764" s="4"/>
      <c r="C764" s="4"/>
      <c r="D764" s="4"/>
      <c r="E764" s="4"/>
      <c r="F764" s="4"/>
    </row>
    <row r="765" spans="1:6" x14ac:dyDescent="0.2">
      <c r="A765" s="4"/>
      <c r="B765" s="4"/>
      <c r="C765" s="4"/>
      <c r="D765" s="4"/>
      <c r="E765" s="4"/>
      <c r="F765" s="4"/>
    </row>
    <row r="766" spans="1:6" x14ac:dyDescent="0.2">
      <c r="A766" s="4"/>
      <c r="B766" s="4"/>
      <c r="E766" s="4"/>
      <c r="F766" s="4"/>
    </row>
    <row r="767" spans="1:6" x14ac:dyDescent="0.2">
      <c r="A767" s="4"/>
      <c r="B767" s="4"/>
      <c r="E767" s="4"/>
      <c r="F767" s="4"/>
    </row>
    <row r="768" spans="1:6" x14ac:dyDescent="0.2">
      <c r="A768" s="4"/>
      <c r="B768" s="4"/>
      <c r="E768" s="4"/>
      <c r="F768" s="4"/>
    </row>
    <row r="769" spans="1:8" x14ac:dyDescent="0.2">
      <c r="A769" s="4"/>
      <c r="B769" s="4"/>
      <c r="E769" s="4"/>
      <c r="F769" s="4"/>
      <c r="G769" s="4"/>
      <c r="H769" s="4"/>
    </row>
    <row r="770" spans="1:8" x14ac:dyDescent="0.2">
      <c r="A770" s="4"/>
      <c r="B770" s="4"/>
      <c r="C770" s="4"/>
      <c r="D770" s="4"/>
      <c r="E770" s="4"/>
      <c r="F770" s="4"/>
      <c r="G770" s="4"/>
      <c r="H770" s="4"/>
    </row>
    <row r="771" spans="1:8" x14ac:dyDescent="0.2">
      <c r="A771" s="4"/>
      <c r="B771" s="4"/>
      <c r="C771" s="4"/>
      <c r="D771" s="4"/>
      <c r="E771" s="4"/>
      <c r="F771" s="4"/>
      <c r="G771" s="4"/>
      <c r="H771" s="4"/>
    </row>
    <row r="772" spans="1:8" x14ac:dyDescent="0.2">
      <c r="E772" s="4"/>
      <c r="F772" s="4"/>
      <c r="G772" s="4"/>
      <c r="H772" s="4"/>
    </row>
    <row r="773" spans="1:8" x14ac:dyDescent="0.2">
      <c r="E773" s="4"/>
      <c r="F773" s="4"/>
      <c r="G773" s="4"/>
      <c r="H773" s="4"/>
    </row>
    <row r="774" spans="1:8" x14ac:dyDescent="0.2">
      <c r="E774" s="4"/>
      <c r="F774" s="4"/>
      <c r="G774" s="4"/>
      <c r="H774" s="4"/>
    </row>
    <row r="775" spans="1:8" x14ac:dyDescent="0.2">
      <c r="C775" s="4"/>
      <c r="D775" s="4"/>
      <c r="E775" s="4"/>
      <c r="F775" s="4"/>
      <c r="G775" s="4"/>
      <c r="H775" s="4"/>
    </row>
    <row r="776" spans="1:8" x14ac:dyDescent="0.2">
      <c r="C776" s="4"/>
      <c r="D776" s="4"/>
      <c r="E776" s="4"/>
      <c r="F776" s="4"/>
      <c r="G776" s="4"/>
      <c r="H776" s="4"/>
    </row>
    <row r="777" spans="1:8" x14ac:dyDescent="0.2">
      <c r="C777" s="4"/>
      <c r="D777" s="4"/>
      <c r="E777" s="4"/>
      <c r="F777" s="4"/>
      <c r="G777" s="4"/>
      <c r="H777" s="4"/>
    </row>
    <row r="778" spans="1:8" x14ac:dyDescent="0.2">
      <c r="E778" s="4"/>
      <c r="F778" s="4"/>
      <c r="G778" s="4"/>
      <c r="H778" s="4"/>
    </row>
    <row r="779" spans="1:8" x14ac:dyDescent="0.2">
      <c r="E779" s="4"/>
      <c r="F779" s="4"/>
    </row>
    <row r="780" spans="1:8" x14ac:dyDescent="0.2">
      <c r="E780" s="4"/>
      <c r="F780" s="4"/>
    </row>
    <row r="783" spans="1:8" x14ac:dyDescent="0.2">
      <c r="C783" s="4"/>
      <c r="D783" s="4"/>
    </row>
    <row r="784" spans="1:8" x14ac:dyDescent="0.2">
      <c r="C784" s="4"/>
      <c r="D784" s="4"/>
    </row>
    <row r="785" spans="1:8" x14ac:dyDescent="0.2">
      <c r="C785" s="4"/>
      <c r="D785" s="4"/>
    </row>
    <row r="786" spans="1:8" x14ac:dyDescent="0.2">
      <c r="C786" s="4"/>
      <c r="D786" s="4"/>
    </row>
    <row r="787" spans="1:8" x14ac:dyDescent="0.2">
      <c r="A787" s="4"/>
      <c r="B787" s="4"/>
      <c r="G787" s="4"/>
      <c r="H787" s="4"/>
    </row>
    <row r="788" spans="1:8" x14ac:dyDescent="0.2">
      <c r="A788" s="4"/>
      <c r="B788" s="4"/>
      <c r="G788" s="4"/>
      <c r="H788" s="4"/>
    </row>
    <row r="789" spans="1:8" x14ac:dyDescent="0.2">
      <c r="A789" s="4"/>
      <c r="B789" s="4"/>
    </row>
    <row r="790" spans="1:8" x14ac:dyDescent="0.2">
      <c r="A790" s="4"/>
      <c r="B790" s="4"/>
    </row>
    <row r="791" spans="1:8" x14ac:dyDescent="0.2">
      <c r="A791" s="4"/>
      <c r="B791" s="4"/>
    </row>
    <row r="792" spans="1:8" x14ac:dyDescent="0.2">
      <c r="A792" s="4"/>
      <c r="B792" s="4"/>
    </row>
    <row r="793" spans="1:8" x14ac:dyDescent="0.2">
      <c r="A793" s="4"/>
      <c r="B793" s="4"/>
    </row>
    <row r="794" spans="1:8" x14ac:dyDescent="0.2">
      <c r="A794" s="4"/>
      <c r="B794" s="4"/>
    </row>
    <row r="795" spans="1:8" x14ac:dyDescent="0.2">
      <c r="A795" s="4"/>
      <c r="B795" s="4"/>
      <c r="E795" s="4"/>
      <c r="F795" s="4"/>
    </row>
    <row r="796" spans="1:8" x14ac:dyDescent="0.2">
      <c r="A796" s="4"/>
      <c r="B796" s="4"/>
      <c r="E796" s="4"/>
      <c r="F796" s="4"/>
    </row>
    <row r="797" spans="1:8" x14ac:dyDescent="0.2">
      <c r="A797" s="4"/>
      <c r="B797" s="4"/>
      <c r="E797" s="4"/>
      <c r="F797" s="4"/>
    </row>
    <row r="798" spans="1:8" x14ac:dyDescent="0.2">
      <c r="A798" s="4"/>
      <c r="B798" s="4"/>
    </row>
    <row r="799" spans="1:8" x14ac:dyDescent="0.2">
      <c r="A799" s="4"/>
      <c r="B799" s="4"/>
    </row>
    <row r="800" spans="1:8" x14ac:dyDescent="0.2">
      <c r="A800" s="4"/>
      <c r="B800" s="4"/>
    </row>
    <row r="801" spans="1:8" x14ac:dyDescent="0.2">
      <c r="A801" s="4"/>
      <c r="B801" s="4"/>
    </row>
    <row r="802" spans="1:8" x14ac:dyDescent="0.2">
      <c r="A802" s="4"/>
      <c r="B802" s="4"/>
    </row>
    <row r="803" spans="1:8" x14ac:dyDescent="0.2">
      <c r="A803" s="4"/>
      <c r="B803" s="4"/>
    </row>
    <row r="804" spans="1:8" x14ac:dyDescent="0.2">
      <c r="A804" s="4"/>
      <c r="B804" s="4"/>
    </row>
    <row r="805" spans="1:8" x14ac:dyDescent="0.2">
      <c r="A805" s="4"/>
      <c r="B805" s="4"/>
    </row>
    <row r="806" spans="1:8" x14ac:dyDescent="0.2">
      <c r="A806" s="4"/>
      <c r="B806" s="4"/>
    </row>
    <row r="807" spans="1:8" x14ac:dyDescent="0.2">
      <c r="A807" s="4"/>
      <c r="B807" s="4"/>
      <c r="G807" s="4"/>
      <c r="H807" s="4"/>
    </row>
    <row r="808" spans="1:8" x14ac:dyDescent="0.2">
      <c r="A808" s="4"/>
      <c r="B808" s="4"/>
      <c r="G808" s="4"/>
      <c r="H808" s="4"/>
    </row>
    <row r="809" spans="1:8" x14ac:dyDescent="0.2">
      <c r="A809" s="4"/>
      <c r="B809" s="4"/>
      <c r="G809" s="4"/>
      <c r="H809" s="4"/>
    </row>
    <row r="810" spans="1:8" x14ac:dyDescent="0.2">
      <c r="A810" s="4"/>
      <c r="B810" s="4"/>
      <c r="G810" s="4"/>
      <c r="H810" s="4"/>
    </row>
    <row r="811" spans="1:8" x14ac:dyDescent="0.2">
      <c r="A811" s="4"/>
      <c r="B811" s="4"/>
    </row>
    <row r="812" spans="1:8" x14ac:dyDescent="0.2">
      <c r="A812" s="4"/>
      <c r="B812" s="4"/>
    </row>
    <row r="813" spans="1:8" x14ac:dyDescent="0.2">
      <c r="A813" s="4"/>
      <c r="B813" s="4"/>
    </row>
    <row r="814" spans="1:8" x14ac:dyDescent="0.2">
      <c r="A814" s="4"/>
      <c r="B814" s="4"/>
    </row>
    <row r="815" spans="1:8" x14ac:dyDescent="0.2">
      <c r="A815" s="4"/>
      <c r="B815" s="4"/>
    </row>
    <row r="816" spans="1:8" x14ac:dyDescent="0.2">
      <c r="A816" s="4"/>
      <c r="B816" s="4"/>
    </row>
    <row r="817" spans="1:8" x14ac:dyDescent="0.2">
      <c r="A817" s="4"/>
      <c r="B817" s="4"/>
    </row>
    <row r="818" spans="1:8" x14ac:dyDescent="0.2">
      <c r="A818" s="4"/>
      <c r="B818" s="4"/>
    </row>
    <row r="819" spans="1:8" x14ac:dyDescent="0.2">
      <c r="A819" s="4"/>
      <c r="B819" s="4"/>
    </row>
    <row r="820" spans="1:8" x14ac:dyDescent="0.2">
      <c r="A820" s="4"/>
      <c r="B820" s="4"/>
      <c r="G820" s="4"/>
      <c r="H820" s="4"/>
    </row>
    <row r="821" spans="1:8" x14ac:dyDescent="0.2">
      <c r="A821" s="4"/>
      <c r="B821" s="4"/>
      <c r="G821" s="4"/>
      <c r="H821" s="4"/>
    </row>
    <row r="822" spans="1:8" x14ac:dyDescent="0.2">
      <c r="A822" s="4"/>
      <c r="B822" s="4"/>
    </row>
    <row r="823" spans="1:8" x14ac:dyDescent="0.2">
      <c r="A823" s="4"/>
      <c r="B823" s="4"/>
    </row>
    <row r="824" spans="1:8" x14ac:dyDescent="0.2">
      <c r="A824" s="4"/>
      <c r="B824" s="4"/>
    </row>
    <row r="825" spans="1:8" x14ac:dyDescent="0.2">
      <c r="A825" s="4"/>
      <c r="B825" s="4"/>
      <c r="E825" s="4"/>
      <c r="F825" s="4"/>
    </row>
    <row r="826" spans="1:8" x14ac:dyDescent="0.2">
      <c r="A826" s="4"/>
      <c r="B826" s="4"/>
      <c r="E826" s="4"/>
      <c r="F826" s="4"/>
    </row>
    <row r="827" spans="1:8" x14ac:dyDescent="0.2">
      <c r="A827" s="4"/>
      <c r="B827" s="4"/>
      <c r="E827" s="4"/>
      <c r="F827" s="4"/>
    </row>
    <row r="828" spans="1:8" x14ac:dyDescent="0.2">
      <c r="A828" s="4"/>
      <c r="B828" s="4"/>
      <c r="E828" s="4"/>
      <c r="F828" s="4"/>
    </row>
    <row r="829" spans="1:8" x14ac:dyDescent="0.2">
      <c r="A829" s="4"/>
      <c r="B829" s="4"/>
      <c r="E829" s="4"/>
      <c r="F829" s="4"/>
    </row>
    <row r="830" spans="1:8" x14ac:dyDescent="0.2">
      <c r="A830" s="4"/>
      <c r="B830" s="4"/>
      <c r="E830" s="4"/>
      <c r="F830" s="4"/>
    </row>
    <row r="831" spans="1:8" x14ac:dyDescent="0.2">
      <c r="A831" s="4"/>
      <c r="B831" s="4"/>
      <c r="E831" s="4"/>
      <c r="F831" s="4"/>
    </row>
    <row r="832" spans="1:8" x14ac:dyDescent="0.2">
      <c r="E832" s="4"/>
      <c r="F832" s="4"/>
    </row>
    <row r="834" spans="3:8" x14ac:dyDescent="0.2">
      <c r="E834" s="4"/>
      <c r="F834" s="4"/>
    </row>
    <row r="835" spans="3:8" x14ac:dyDescent="0.2">
      <c r="C835" s="4"/>
      <c r="D835" s="4"/>
    </row>
    <row r="836" spans="3:8" x14ac:dyDescent="0.2">
      <c r="C836" s="4"/>
      <c r="D836" s="4"/>
      <c r="G836" s="4"/>
      <c r="H836" s="4"/>
    </row>
    <row r="837" spans="3:8" x14ac:dyDescent="0.2">
      <c r="C837" s="4"/>
      <c r="D837" s="4"/>
      <c r="G837" s="4"/>
      <c r="H837" s="4"/>
    </row>
    <row r="838" spans="3:8" x14ac:dyDescent="0.2">
      <c r="C838" s="4"/>
      <c r="D838" s="4"/>
      <c r="G838" s="4"/>
      <c r="H838" s="4"/>
    </row>
    <row r="840" spans="3:8" x14ac:dyDescent="0.2">
      <c r="C840" s="4"/>
      <c r="D840" s="4"/>
    </row>
    <row r="841" spans="3:8" x14ac:dyDescent="0.2">
      <c r="C841" s="4"/>
      <c r="D841" s="4"/>
    </row>
    <row r="842" spans="3:8" x14ac:dyDescent="0.2">
      <c r="C842" s="4"/>
      <c r="D842" s="4"/>
    </row>
    <row r="843" spans="3:8" x14ac:dyDescent="0.2">
      <c r="C843" s="4"/>
      <c r="D843" s="4"/>
    </row>
    <row r="844" spans="3:8" x14ac:dyDescent="0.2">
      <c r="C844" s="4"/>
      <c r="D844" s="4"/>
    </row>
    <row r="845" spans="3:8" x14ac:dyDescent="0.2">
      <c r="C845" s="4"/>
      <c r="D845" s="4"/>
    </row>
    <row r="846" spans="3:8" x14ac:dyDescent="0.2">
      <c r="C846" s="4"/>
      <c r="D846" s="4"/>
    </row>
    <row r="847" spans="3:8" x14ac:dyDescent="0.2">
      <c r="C847" s="4"/>
      <c r="D847" s="4"/>
    </row>
    <row r="848" spans="3:8" x14ac:dyDescent="0.2">
      <c r="C848" s="4"/>
      <c r="D848" s="4"/>
    </row>
    <row r="849" spans="1:8" x14ac:dyDescent="0.2">
      <c r="C849" s="4"/>
      <c r="D849" s="4"/>
      <c r="E849" s="4"/>
      <c r="F849" s="4"/>
      <c r="G849" s="4"/>
      <c r="H849" s="4"/>
    </row>
    <row r="850" spans="1:8" x14ac:dyDescent="0.2">
      <c r="C850" s="4"/>
      <c r="D850" s="4"/>
      <c r="E850" s="4"/>
      <c r="F850" s="4"/>
      <c r="G850" s="4"/>
      <c r="H850" s="4"/>
    </row>
    <row r="851" spans="1:8" x14ac:dyDescent="0.2">
      <c r="C851" s="4"/>
      <c r="D851" s="4"/>
      <c r="E851" s="4"/>
      <c r="F851" s="4"/>
      <c r="G851" s="4"/>
      <c r="H851" s="4"/>
    </row>
    <row r="852" spans="1:8" x14ac:dyDescent="0.2">
      <c r="C852" s="4"/>
      <c r="D852" s="4"/>
      <c r="E852" s="4"/>
      <c r="F852" s="4"/>
    </row>
    <row r="853" spans="1:8" x14ac:dyDescent="0.2">
      <c r="C853" s="4"/>
      <c r="D853" s="4"/>
      <c r="E853" s="4"/>
      <c r="F853" s="4"/>
    </row>
    <row r="854" spans="1:8" x14ac:dyDescent="0.2">
      <c r="C854" s="4"/>
      <c r="D854" s="4"/>
    </row>
    <row r="855" spans="1:8" x14ac:dyDescent="0.2">
      <c r="A855" s="4"/>
      <c r="B855" s="4"/>
      <c r="C855" s="4"/>
      <c r="D855" s="4"/>
    </row>
    <row r="856" spans="1:8" x14ac:dyDescent="0.2">
      <c r="A856" s="4"/>
      <c r="B856" s="4"/>
      <c r="C856" s="4"/>
      <c r="D856" s="4"/>
    </row>
    <row r="857" spans="1:8" x14ac:dyDescent="0.2">
      <c r="A857" s="4"/>
      <c r="B857" s="4"/>
      <c r="C857" s="4"/>
      <c r="D857" s="4"/>
    </row>
    <row r="858" spans="1:8" x14ac:dyDescent="0.2">
      <c r="A858" s="4"/>
      <c r="B858" s="4"/>
      <c r="C858" s="4"/>
      <c r="D858" s="4"/>
    </row>
    <row r="859" spans="1:8" x14ac:dyDescent="0.2">
      <c r="A859" s="4"/>
      <c r="B859" s="4"/>
      <c r="C859" s="4"/>
      <c r="D859" s="4"/>
    </row>
    <row r="860" spans="1:8" x14ac:dyDescent="0.2">
      <c r="A860" s="4"/>
      <c r="B860" s="4"/>
      <c r="C860" s="4"/>
      <c r="D860" s="4"/>
    </row>
    <row r="861" spans="1:8" x14ac:dyDescent="0.2">
      <c r="A861" s="4"/>
      <c r="B861" s="4"/>
      <c r="C861" s="4"/>
      <c r="D861" s="4"/>
    </row>
    <row r="862" spans="1:8" x14ac:dyDescent="0.2">
      <c r="A862" s="4"/>
      <c r="B862" s="4"/>
      <c r="C862" s="4"/>
      <c r="D862" s="4"/>
    </row>
    <row r="863" spans="1:8" x14ac:dyDescent="0.2">
      <c r="A863" s="4"/>
      <c r="B863" s="4"/>
      <c r="C863" s="4"/>
      <c r="D863" s="4"/>
    </row>
    <row r="864" spans="1:8" x14ac:dyDescent="0.2">
      <c r="A864" s="4"/>
      <c r="B864" s="4"/>
      <c r="C864" s="4"/>
      <c r="D864" s="4"/>
    </row>
    <row r="865" spans="1:8" x14ac:dyDescent="0.2">
      <c r="A865" s="4"/>
      <c r="B865" s="4"/>
      <c r="C865" s="4"/>
      <c r="D865" s="4"/>
      <c r="G865" s="4"/>
      <c r="H865" s="4"/>
    </row>
    <row r="866" spans="1:8" x14ac:dyDescent="0.2">
      <c r="A866" s="4"/>
      <c r="B866" s="4"/>
      <c r="C866" s="4"/>
      <c r="D866" s="4"/>
    </row>
    <row r="867" spans="1:8" x14ac:dyDescent="0.2">
      <c r="A867" s="4"/>
      <c r="B867" s="4"/>
      <c r="C867" s="4"/>
      <c r="D867" s="4"/>
    </row>
    <row r="868" spans="1:8" x14ac:dyDescent="0.2">
      <c r="A868" s="4"/>
      <c r="B868" s="4"/>
      <c r="C868" s="4"/>
      <c r="D868" s="4"/>
    </row>
    <row r="869" spans="1:8" x14ac:dyDescent="0.2">
      <c r="A869" s="4"/>
      <c r="B869" s="4"/>
      <c r="C869" s="4"/>
      <c r="D869" s="4"/>
      <c r="G869" s="4"/>
      <c r="H869" s="4"/>
    </row>
    <row r="870" spans="1:8" x14ac:dyDescent="0.2">
      <c r="A870" s="4"/>
      <c r="B870" s="4"/>
      <c r="C870" s="4"/>
      <c r="D870" s="4"/>
      <c r="G870" s="4"/>
      <c r="H870" s="4"/>
    </row>
    <row r="871" spans="1:8" x14ac:dyDescent="0.2">
      <c r="A871" s="4"/>
      <c r="B871" s="4"/>
      <c r="C871" s="4"/>
      <c r="D871" s="4"/>
      <c r="G871" s="4"/>
      <c r="H871" s="4"/>
    </row>
    <row r="872" spans="1:8" x14ac:dyDescent="0.2">
      <c r="A872" s="4"/>
      <c r="B872" s="4"/>
      <c r="C872" s="4"/>
      <c r="D872" s="4"/>
      <c r="G872" s="4"/>
      <c r="H872" s="4"/>
    </row>
    <row r="873" spans="1:8" x14ac:dyDescent="0.2">
      <c r="A873" s="4"/>
      <c r="B873" s="4"/>
      <c r="C873" s="4"/>
      <c r="D873" s="4"/>
      <c r="G873" s="4"/>
      <c r="H873" s="4"/>
    </row>
    <row r="874" spans="1:8" x14ac:dyDescent="0.2">
      <c r="A874" s="4"/>
      <c r="B874" s="4"/>
      <c r="C874" s="4"/>
      <c r="D874" s="4"/>
      <c r="G874" s="4"/>
      <c r="H874" s="4"/>
    </row>
    <row r="875" spans="1:8" x14ac:dyDescent="0.2">
      <c r="A875" s="4"/>
      <c r="B875" s="4"/>
      <c r="C875" s="4"/>
      <c r="D875" s="4"/>
      <c r="G875" s="4"/>
      <c r="H875" s="4"/>
    </row>
    <row r="876" spans="1:8" x14ac:dyDescent="0.2">
      <c r="A876" s="4"/>
      <c r="B876" s="4"/>
      <c r="C876" s="4"/>
      <c r="D876" s="4"/>
      <c r="G876" s="4"/>
      <c r="H876" s="4"/>
    </row>
    <row r="877" spans="1:8" x14ac:dyDescent="0.2">
      <c r="A877" s="4"/>
      <c r="B877" s="4"/>
      <c r="C877" s="4"/>
      <c r="D877" s="4"/>
      <c r="G877" s="4"/>
      <c r="H877" s="4"/>
    </row>
    <row r="878" spans="1:8" x14ac:dyDescent="0.2">
      <c r="A878" s="4"/>
      <c r="B878" s="4"/>
      <c r="C878" s="4"/>
      <c r="D878" s="4"/>
      <c r="G878" s="4"/>
      <c r="H878" s="4"/>
    </row>
    <row r="879" spans="1:8" x14ac:dyDescent="0.2">
      <c r="A879" s="4"/>
      <c r="B879" s="4"/>
      <c r="C879" s="4"/>
      <c r="D879" s="4"/>
      <c r="E879" s="4"/>
      <c r="F879" s="4"/>
      <c r="G879" s="4"/>
      <c r="H879" s="4"/>
    </row>
    <row r="880" spans="1:8" x14ac:dyDescent="0.2">
      <c r="A880" s="4"/>
      <c r="B880" s="4"/>
      <c r="C880" s="4"/>
      <c r="D880" s="4"/>
      <c r="E880" s="4"/>
      <c r="F880" s="4"/>
      <c r="G880" s="4"/>
      <c r="H880" s="4"/>
    </row>
    <row r="881" spans="1:8" x14ac:dyDescent="0.2">
      <c r="A881" s="4"/>
      <c r="B881" s="4"/>
      <c r="C881" s="4"/>
      <c r="D881" s="4"/>
      <c r="E881" s="4"/>
      <c r="F881" s="4"/>
      <c r="G881" s="4"/>
      <c r="H881" s="4"/>
    </row>
    <row r="882" spans="1:8" x14ac:dyDescent="0.2">
      <c r="A882" s="4"/>
      <c r="B882" s="4"/>
      <c r="C882" s="4"/>
      <c r="D882" s="4"/>
      <c r="E882" s="4"/>
      <c r="F882" s="4"/>
      <c r="G882" s="4"/>
      <c r="H882" s="4"/>
    </row>
    <row r="883" spans="1:8" x14ac:dyDescent="0.2">
      <c r="A883" s="4"/>
      <c r="B883" s="4"/>
      <c r="C883" s="4"/>
      <c r="D883" s="4"/>
      <c r="G883" s="4"/>
      <c r="H883" s="4"/>
    </row>
    <row r="884" spans="1:8" x14ac:dyDescent="0.2">
      <c r="A884" s="4"/>
      <c r="B884" s="4"/>
      <c r="C884" s="4"/>
      <c r="D884" s="4"/>
      <c r="G884" s="4"/>
      <c r="H884" s="4"/>
    </row>
    <row r="885" spans="1:8" x14ac:dyDescent="0.2">
      <c r="A885" s="4"/>
      <c r="B885" s="4"/>
      <c r="C885" s="4"/>
      <c r="D885" s="4"/>
      <c r="E885" s="4"/>
      <c r="F885" s="4"/>
      <c r="G885" s="4"/>
      <c r="H885" s="4"/>
    </row>
    <row r="886" spans="1:8" x14ac:dyDescent="0.2">
      <c r="A886" s="4"/>
      <c r="B886" s="4"/>
      <c r="C886" s="4"/>
      <c r="D886" s="4"/>
      <c r="E886" s="4"/>
      <c r="F886" s="4"/>
      <c r="G886" s="4"/>
      <c r="H886" s="4"/>
    </row>
    <row r="887" spans="1:8" x14ac:dyDescent="0.2">
      <c r="A887" s="4"/>
      <c r="B887" s="4"/>
      <c r="C887" s="4"/>
      <c r="D887" s="4"/>
      <c r="G887" s="4"/>
      <c r="H887" s="4"/>
    </row>
    <row r="888" spans="1:8" x14ac:dyDescent="0.2">
      <c r="A888" s="4"/>
      <c r="B888" s="4"/>
      <c r="C888" s="4"/>
      <c r="D888" s="4"/>
      <c r="G888" s="4"/>
      <c r="H888" s="4"/>
    </row>
    <row r="889" spans="1:8" x14ac:dyDescent="0.2">
      <c r="A889" s="4"/>
      <c r="B889" s="4"/>
      <c r="C889" s="4"/>
      <c r="D889" s="4"/>
      <c r="G889" s="4"/>
      <c r="H889" s="4"/>
    </row>
    <row r="890" spans="1:8" x14ac:dyDescent="0.2">
      <c r="A890" s="4"/>
      <c r="B890" s="4"/>
      <c r="C890" s="4"/>
      <c r="D890" s="4"/>
      <c r="G890" s="4"/>
      <c r="H890" s="4"/>
    </row>
    <row r="891" spans="1:8" x14ac:dyDescent="0.2">
      <c r="A891" s="4"/>
      <c r="B891" s="4"/>
      <c r="C891" s="4"/>
      <c r="D891" s="4"/>
      <c r="G891" s="4"/>
      <c r="H891" s="4"/>
    </row>
    <row r="892" spans="1:8" x14ac:dyDescent="0.2">
      <c r="A892" s="4"/>
      <c r="B892" s="4"/>
      <c r="C892" s="4"/>
      <c r="D892" s="4"/>
      <c r="G892" s="4"/>
      <c r="H892" s="4"/>
    </row>
    <row r="893" spans="1:8" x14ac:dyDescent="0.2">
      <c r="A893" s="4"/>
      <c r="B893" s="4"/>
      <c r="C893" s="4"/>
      <c r="D893" s="4"/>
      <c r="G893" s="4"/>
      <c r="H893" s="4"/>
    </row>
    <row r="894" spans="1:8" x14ac:dyDescent="0.2">
      <c r="A894" s="4"/>
      <c r="B894" s="4"/>
      <c r="C894" s="4"/>
      <c r="D894" s="4"/>
      <c r="G894" s="4"/>
      <c r="H894" s="4"/>
    </row>
    <row r="895" spans="1:8" x14ac:dyDescent="0.2">
      <c r="A895" s="4"/>
      <c r="B895" s="4"/>
      <c r="C895" s="4"/>
      <c r="D895" s="4"/>
      <c r="G895" s="4"/>
      <c r="H895" s="4"/>
    </row>
    <row r="896" spans="1:8" x14ac:dyDescent="0.2">
      <c r="A896" s="4"/>
      <c r="B896" s="4"/>
      <c r="C896" s="4"/>
      <c r="D896" s="4"/>
      <c r="G896" s="4"/>
      <c r="H896" s="4"/>
    </row>
    <row r="897" spans="1:8" x14ac:dyDescent="0.2">
      <c r="A897" s="4"/>
      <c r="B897" s="4"/>
      <c r="C897" s="4"/>
      <c r="D897" s="4"/>
      <c r="G897" s="4"/>
      <c r="H897" s="4"/>
    </row>
    <row r="898" spans="1:8" x14ac:dyDescent="0.2">
      <c r="A898" s="4"/>
      <c r="B898" s="4"/>
      <c r="C898" s="4"/>
      <c r="D898" s="4"/>
      <c r="G898" s="4"/>
      <c r="H898" s="4"/>
    </row>
    <row r="899" spans="1:8" x14ac:dyDescent="0.2">
      <c r="A899" s="4"/>
      <c r="B899" s="4"/>
      <c r="C899" s="4"/>
      <c r="D899" s="4"/>
      <c r="G899" s="4"/>
      <c r="H899" s="4"/>
    </row>
    <row r="900" spans="1:8" x14ac:dyDescent="0.2">
      <c r="A900" s="4"/>
      <c r="B900" s="4"/>
      <c r="C900" s="4"/>
      <c r="D900" s="4"/>
      <c r="G900" s="4"/>
      <c r="H900" s="4"/>
    </row>
    <row r="901" spans="1:8" x14ac:dyDescent="0.2">
      <c r="A901" s="4"/>
      <c r="B901" s="4"/>
      <c r="C901" s="4"/>
      <c r="D901" s="4"/>
      <c r="G901" s="4"/>
      <c r="H901" s="4"/>
    </row>
    <row r="902" spans="1:8" x14ac:dyDescent="0.2">
      <c r="A902" s="4"/>
      <c r="B902" s="4"/>
      <c r="C902" s="4"/>
      <c r="D902" s="4"/>
      <c r="G902" s="4"/>
      <c r="H902" s="4"/>
    </row>
    <row r="903" spans="1:8" x14ac:dyDescent="0.2">
      <c r="A903" s="4"/>
      <c r="B903" s="4"/>
      <c r="C903" s="4"/>
      <c r="D903" s="4"/>
      <c r="G903" s="4"/>
      <c r="H903" s="4"/>
    </row>
    <row r="904" spans="1:8" x14ac:dyDescent="0.2">
      <c r="A904" s="4"/>
      <c r="B904" s="4"/>
      <c r="C904" s="4"/>
      <c r="D904" s="4"/>
      <c r="G904" s="4"/>
      <c r="H904" s="4"/>
    </row>
    <row r="905" spans="1:8" x14ac:dyDescent="0.2">
      <c r="A905" s="4"/>
      <c r="B905" s="4"/>
      <c r="C905" s="4"/>
      <c r="D905" s="4"/>
      <c r="G905" s="4"/>
      <c r="H905" s="4"/>
    </row>
    <row r="906" spans="1:8" x14ac:dyDescent="0.2">
      <c r="A906" s="4"/>
      <c r="B906" s="4"/>
      <c r="C906" s="4"/>
      <c r="D906" s="4"/>
      <c r="G906" s="4"/>
      <c r="H906" s="4"/>
    </row>
    <row r="907" spans="1:8" x14ac:dyDescent="0.2">
      <c r="A907" s="4"/>
      <c r="B907" s="4"/>
      <c r="C907" s="4"/>
      <c r="D907" s="4"/>
      <c r="G907" s="4"/>
      <c r="H907" s="4"/>
    </row>
    <row r="908" spans="1:8" x14ac:dyDescent="0.2">
      <c r="A908" s="4"/>
      <c r="B908" s="4"/>
      <c r="C908" s="4"/>
      <c r="D908" s="4"/>
      <c r="G908" s="4"/>
      <c r="H908" s="4"/>
    </row>
    <row r="909" spans="1:8" x14ac:dyDescent="0.2">
      <c r="A909" s="4"/>
      <c r="B909" s="4"/>
      <c r="C909" s="4"/>
      <c r="D909" s="4"/>
      <c r="G909" s="4"/>
      <c r="H909" s="4"/>
    </row>
    <row r="910" spans="1:8" x14ac:dyDescent="0.2">
      <c r="A910" s="4"/>
      <c r="B910" s="4"/>
      <c r="C910" s="4"/>
      <c r="D910" s="4"/>
      <c r="G910" s="4"/>
      <c r="H910" s="4"/>
    </row>
    <row r="911" spans="1:8" x14ac:dyDescent="0.2">
      <c r="A911" s="4"/>
      <c r="B911" s="4"/>
      <c r="C911" s="4"/>
      <c r="D911" s="4"/>
      <c r="G911" s="4"/>
      <c r="H911" s="4"/>
    </row>
    <row r="912" spans="1:8" x14ac:dyDescent="0.2">
      <c r="A912" s="4"/>
      <c r="B912" s="4"/>
      <c r="C912" s="4"/>
      <c r="D912" s="4"/>
      <c r="G912" s="4"/>
      <c r="H912" s="4"/>
    </row>
    <row r="913" spans="1:8" x14ac:dyDescent="0.2">
      <c r="A913" s="4"/>
      <c r="B913" s="4"/>
      <c r="C913" s="4"/>
      <c r="D913" s="4"/>
      <c r="G913" s="4"/>
      <c r="H913" s="4"/>
    </row>
    <row r="914" spans="1:8" x14ac:dyDescent="0.2">
      <c r="A914" s="4"/>
      <c r="B914" s="4"/>
      <c r="C914" s="4"/>
      <c r="D914" s="4"/>
      <c r="E914" s="4"/>
      <c r="F914" s="4"/>
      <c r="G914" s="4"/>
      <c r="H914" s="4"/>
    </row>
    <row r="915" spans="1:8" x14ac:dyDescent="0.2">
      <c r="A915" s="4"/>
      <c r="B915" s="4"/>
      <c r="C915" s="4"/>
      <c r="D915" s="4"/>
      <c r="E915" s="4"/>
      <c r="F915" s="4"/>
      <c r="G915" s="4"/>
      <c r="H915" s="4"/>
    </row>
    <row r="916" spans="1:8" x14ac:dyDescent="0.2">
      <c r="A916" s="4"/>
      <c r="B916" s="4"/>
      <c r="C916" s="4"/>
      <c r="D916" s="4"/>
      <c r="E916" s="4"/>
      <c r="F916" s="4"/>
      <c r="G916" s="4"/>
      <c r="H916" s="4"/>
    </row>
    <row r="917" spans="1:8" x14ac:dyDescent="0.2">
      <c r="A917" s="4"/>
      <c r="B917" s="4"/>
      <c r="C917" s="4"/>
      <c r="D917" s="4"/>
      <c r="E917" s="4"/>
      <c r="F917" s="4"/>
      <c r="G917" s="4"/>
      <c r="H917" s="4"/>
    </row>
    <row r="918" spans="1:8" x14ac:dyDescent="0.2">
      <c r="A918" s="4"/>
      <c r="B918" s="4"/>
      <c r="C918" s="4"/>
      <c r="D918" s="4"/>
      <c r="E918" s="4"/>
      <c r="F918" s="4"/>
      <c r="G918" s="4"/>
      <c r="H918" s="4"/>
    </row>
    <row r="919" spans="1:8" x14ac:dyDescent="0.2">
      <c r="A919" s="4"/>
      <c r="B919" s="4"/>
      <c r="C919" s="4"/>
      <c r="D919" s="4"/>
      <c r="E919" s="4"/>
      <c r="F919" s="4"/>
      <c r="G919" s="4"/>
      <c r="H919" s="4"/>
    </row>
    <row r="920" spans="1:8" x14ac:dyDescent="0.2">
      <c r="A920" s="4"/>
      <c r="B920" s="4"/>
      <c r="C920" s="4"/>
      <c r="D920" s="4"/>
      <c r="G920" s="4"/>
      <c r="H920" s="4"/>
    </row>
    <row r="921" spans="1:8" x14ac:dyDescent="0.2">
      <c r="A921" s="4"/>
      <c r="B921" s="4"/>
      <c r="C921" s="4"/>
      <c r="D921" s="4"/>
      <c r="G921" s="4"/>
      <c r="H921" s="4"/>
    </row>
    <row r="922" spans="1:8" x14ac:dyDescent="0.2">
      <c r="A922" s="4"/>
      <c r="B922" s="4"/>
      <c r="C922" s="4"/>
      <c r="D922" s="4"/>
      <c r="G922" s="4"/>
      <c r="H922" s="4"/>
    </row>
    <row r="923" spans="1:8" x14ac:dyDescent="0.2">
      <c r="A923" s="4"/>
      <c r="B923" s="4"/>
      <c r="C923" s="4"/>
      <c r="D923" s="4"/>
      <c r="G923" s="4"/>
      <c r="H923" s="4"/>
    </row>
    <row r="924" spans="1:8" x14ac:dyDescent="0.2">
      <c r="A924" s="4"/>
      <c r="B924" s="4"/>
      <c r="G924" s="4"/>
      <c r="H924" s="4"/>
    </row>
    <row r="925" spans="1:8" x14ac:dyDescent="0.2">
      <c r="A925" s="4"/>
      <c r="B925" s="4"/>
      <c r="G925" s="4"/>
      <c r="H925" s="4"/>
    </row>
    <row r="926" spans="1:8" x14ac:dyDescent="0.2">
      <c r="A926" s="4"/>
      <c r="B926" s="4"/>
      <c r="G926" s="4"/>
      <c r="H926" s="4"/>
    </row>
    <row r="927" spans="1:8" x14ac:dyDescent="0.2">
      <c r="A927" s="4"/>
      <c r="B927" s="4"/>
      <c r="G927" s="4"/>
      <c r="H927" s="4"/>
    </row>
    <row r="928" spans="1:8" x14ac:dyDescent="0.2">
      <c r="A928" s="4"/>
      <c r="B928" s="4"/>
      <c r="G928" s="4"/>
      <c r="H928" s="4"/>
    </row>
    <row r="929" spans="1:8" x14ac:dyDescent="0.2">
      <c r="A929" s="4"/>
      <c r="B929" s="4"/>
      <c r="G929" s="4"/>
      <c r="H929" s="4"/>
    </row>
    <row r="930" spans="1:8" x14ac:dyDescent="0.2">
      <c r="A930" s="4"/>
      <c r="B930" s="4"/>
    </row>
    <row r="940" spans="1:8" x14ac:dyDescent="0.2">
      <c r="E940" s="4"/>
      <c r="F940" s="4"/>
    </row>
    <row r="941" spans="1:8" x14ac:dyDescent="0.2">
      <c r="E941" s="4"/>
      <c r="F941" s="4"/>
    </row>
    <row r="948" spans="7:8" x14ac:dyDescent="0.2">
      <c r="G948" s="4"/>
      <c r="H948" s="4"/>
    </row>
    <row r="949" spans="7:8" x14ac:dyDescent="0.2">
      <c r="G949" s="4"/>
      <c r="H949" s="4"/>
    </row>
    <row r="960" spans="7:8" x14ac:dyDescent="0.2">
      <c r="G960" s="4"/>
      <c r="H960" s="4"/>
    </row>
    <row r="961" spans="1:8" x14ac:dyDescent="0.2">
      <c r="G961" s="4"/>
      <c r="H961" s="4"/>
    </row>
    <row r="967" spans="1:8" x14ac:dyDescent="0.2">
      <c r="A967" s="4"/>
      <c r="B967" s="4"/>
    </row>
    <row r="968" spans="1:8" x14ac:dyDescent="0.2">
      <c r="A968" s="4"/>
      <c r="B968" s="4"/>
    </row>
    <row r="969" spans="1:8" x14ac:dyDescent="0.2">
      <c r="A969" s="4"/>
      <c r="B969" s="4"/>
    </row>
    <row r="970" spans="1:8" x14ac:dyDescent="0.2">
      <c r="A970" s="4"/>
      <c r="B970" s="4"/>
    </row>
    <row r="971" spans="1:8" x14ac:dyDescent="0.2">
      <c r="A971" s="4"/>
      <c r="B971" s="4"/>
    </row>
    <row r="972" spans="1:8" x14ac:dyDescent="0.2">
      <c r="A972" s="4"/>
      <c r="B972" s="4"/>
    </row>
    <row r="973" spans="1:8" x14ac:dyDescent="0.2">
      <c r="A973" s="4"/>
      <c r="B973" s="4"/>
    </row>
    <row r="974" spans="1:8" x14ac:dyDescent="0.2">
      <c r="A974" s="4"/>
      <c r="B974" s="4"/>
    </row>
    <row r="975" spans="1:8" x14ac:dyDescent="0.2">
      <c r="A975" s="4"/>
      <c r="B975" s="4"/>
    </row>
    <row r="976" spans="1:8" x14ac:dyDescent="0.2">
      <c r="A976" s="4"/>
      <c r="B976" s="4"/>
    </row>
    <row r="977" spans="1:6" x14ac:dyDescent="0.2">
      <c r="A977" s="4"/>
      <c r="B977" s="4"/>
    </row>
    <row r="978" spans="1:6" x14ac:dyDescent="0.2">
      <c r="A978" s="4"/>
      <c r="B978" s="4"/>
    </row>
    <row r="979" spans="1:6" x14ac:dyDescent="0.2">
      <c r="A979" s="4"/>
      <c r="B979" s="4"/>
    </row>
    <row r="980" spans="1:6" x14ac:dyDescent="0.2">
      <c r="A980" s="4"/>
      <c r="B980" s="4"/>
      <c r="C980" s="4"/>
      <c r="D980" s="4"/>
    </row>
    <row r="981" spans="1:6" x14ac:dyDescent="0.2">
      <c r="A981" s="4"/>
      <c r="B981" s="4"/>
      <c r="C981" s="4"/>
      <c r="D981" s="4"/>
    </row>
    <row r="982" spans="1:6" x14ac:dyDescent="0.2">
      <c r="A982" s="4"/>
      <c r="B982" s="4"/>
      <c r="C982" s="4"/>
      <c r="D982" s="4"/>
    </row>
    <row r="983" spans="1:6" x14ac:dyDescent="0.2">
      <c r="A983" s="4"/>
      <c r="B983" s="4"/>
      <c r="C983" s="4"/>
      <c r="D983" s="4"/>
    </row>
    <row r="984" spans="1:6" x14ac:dyDescent="0.2">
      <c r="A984" s="4"/>
      <c r="B984" s="4"/>
      <c r="E984" s="4"/>
      <c r="F984" s="4"/>
    </row>
    <row r="985" spans="1:6" x14ac:dyDescent="0.2">
      <c r="E985" s="4"/>
      <c r="F985" s="4"/>
    </row>
    <row r="986" spans="1:6" x14ac:dyDescent="0.2">
      <c r="C986" s="4"/>
      <c r="D986" s="4"/>
      <c r="E986" s="4"/>
      <c r="F986" s="4"/>
    </row>
    <row r="987" spans="1:6" x14ac:dyDescent="0.2">
      <c r="C987" s="4"/>
      <c r="D987" s="4"/>
      <c r="E987" s="4"/>
      <c r="F987" s="4"/>
    </row>
    <row r="1002" spans="3:4" x14ac:dyDescent="0.2">
      <c r="C1002" s="4"/>
      <c r="D1002" s="4"/>
    </row>
    <row r="1003" spans="3:4" x14ac:dyDescent="0.2">
      <c r="C1003" s="4"/>
      <c r="D1003" s="4"/>
    </row>
    <row r="1004" spans="3:4" x14ac:dyDescent="0.2">
      <c r="C1004" s="4"/>
      <c r="D1004" s="4"/>
    </row>
    <row r="1005" spans="3:4" x14ac:dyDescent="0.2">
      <c r="C1005" s="4"/>
      <c r="D1005" s="4"/>
    </row>
    <row r="1006" spans="3:4" x14ac:dyDescent="0.2">
      <c r="C1006" s="4"/>
      <c r="D1006" s="4"/>
    </row>
    <row r="1007" spans="3:4" x14ac:dyDescent="0.2">
      <c r="C1007" s="4"/>
      <c r="D1007" s="4"/>
    </row>
    <row r="1008" spans="3:4" x14ac:dyDescent="0.2">
      <c r="C1008" s="4"/>
      <c r="D1008" s="4"/>
    </row>
    <row r="1009" spans="3:4" x14ac:dyDescent="0.2">
      <c r="C1009" s="4"/>
      <c r="D1009" s="4"/>
    </row>
    <row r="1010" spans="3:4" x14ac:dyDescent="0.2">
      <c r="C1010" s="4"/>
      <c r="D1010" s="4"/>
    </row>
    <row r="1011" spans="3:4" x14ac:dyDescent="0.2">
      <c r="C1011" s="4"/>
      <c r="D1011" s="4"/>
    </row>
    <row r="1012" spans="3:4" x14ac:dyDescent="0.2">
      <c r="C1012" s="4"/>
      <c r="D1012" s="4"/>
    </row>
    <row r="1013" spans="3:4" x14ac:dyDescent="0.2">
      <c r="C1013" s="4"/>
      <c r="D1013" s="4"/>
    </row>
    <row r="1014" spans="3:4" x14ac:dyDescent="0.2">
      <c r="C1014" s="4"/>
      <c r="D1014" s="4"/>
    </row>
    <row r="1015" spans="3:4" x14ac:dyDescent="0.2">
      <c r="C1015" s="4"/>
      <c r="D1015" s="4"/>
    </row>
    <row r="1016" spans="3:4" x14ac:dyDescent="0.2">
      <c r="C1016" s="4"/>
      <c r="D1016" s="4"/>
    </row>
    <row r="1017" spans="3:4" x14ac:dyDescent="0.2">
      <c r="C1017" s="4"/>
      <c r="D1017" s="4"/>
    </row>
    <row r="1018" spans="3:4" x14ac:dyDescent="0.2">
      <c r="C1018" s="4"/>
      <c r="D1018" s="4"/>
    </row>
    <row r="1019" spans="3:4" x14ac:dyDescent="0.2">
      <c r="C1019" s="4"/>
      <c r="D1019" s="4"/>
    </row>
    <row r="1020" spans="3:4" x14ac:dyDescent="0.2">
      <c r="C1020" s="4"/>
      <c r="D1020" s="4"/>
    </row>
    <row r="1021" spans="3:4" x14ac:dyDescent="0.2">
      <c r="C1021" s="4"/>
      <c r="D1021" s="4"/>
    </row>
    <row r="1022" spans="3:4" x14ac:dyDescent="0.2">
      <c r="C1022" s="4"/>
      <c r="D1022" s="4"/>
    </row>
    <row r="1023" spans="3:4" x14ac:dyDescent="0.2">
      <c r="C1023" s="4"/>
      <c r="D1023" s="4"/>
    </row>
    <row r="1024" spans="3:4" x14ac:dyDescent="0.2">
      <c r="C1024" s="4"/>
      <c r="D1024" s="4"/>
    </row>
    <row r="1025" spans="1:4" x14ac:dyDescent="0.2">
      <c r="C1025" s="4"/>
      <c r="D1025" s="4"/>
    </row>
    <row r="1026" spans="1:4" x14ac:dyDescent="0.2">
      <c r="C1026" s="4"/>
      <c r="D1026" s="4"/>
    </row>
    <row r="1027" spans="1:4" x14ac:dyDescent="0.2">
      <c r="C1027" s="4"/>
      <c r="D1027" s="4"/>
    </row>
    <row r="1028" spans="1:4" x14ac:dyDescent="0.2">
      <c r="C1028" s="4"/>
      <c r="D1028" s="4"/>
    </row>
    <row r="1029" spans="1:4" x14ac:dyDescent="0.2">
      <c r="C1029" s="4"/>
      <c r="D1029" s="4"/>
    </row>
    <row r="1030" spans="1:4" x14ac:dyDescent="0.2">
      <c r="C1030" s="4"/>
      <c r="D1030" s="4"/>
    </row>
    <row r="1031" spans="1:4" x14ac:dyDescent="0.2">
      <c r="C1031" s="4"/>
      <c r="D1031" s="4"/>
    </row>
    <row r="1032" spans="1:4" x14ac:dyDescent="0.2">
      <c r="A1032" s="4"/>
      <c r="B1032" s="4"/>
      <c r="C1032" s="4"/>
      <c r="D1032" s="4"/>
    </row>
    <row r="1033" spans="1:4" x14ac:dyDescent="0.2">
      <c r="A1033" s="4"/>
      <c r="B1033" s="4"/>
      <c r="C1033" s="4"/>
      <c r="D1033" s="4"/>
    </row>
    <row r="1034" spans="1:4" x14ac:dyDescent="0.2">
      <c r="A1034" s="4"/>
      <c r="B1034" s="4"/>
      <c r="C1034" s="4"/>
      <c r="D1034" s="4"/>
    </row>
    <row r="1035" spans="1:4" x14ac:dyDescent="0.2">
      <c r="A1035" s="4"/>
      <c r="B1035" s="4"/>
      <c r="C1035" s="4"/>
      <c r="D1035" s="4"/>
    </row>
    <row r="1036" spans="1:4" x14ac:dyDescent="0.2">
      <c r="A1036" s="4"/>
      <c r="B1036" s="4"/>
      <c r="C1036" s="4"/>
      <c r="D1036" s="4"/>
    </row>
    <row r="1037" spans="1:4" x14ac:dyDescent="0.2">
      <c r="A1037" s="4"/>
      <c r="B1037" s="4"/>
      <c r="C1037" s="4"/>
      <c r="D1037" s="4"/>
    </row>
    <row r="1038" spans="1:4" x14ac:dyDescent="0.2">
      <c r="A1038" s="4"/>
      <c r="B1038" s="4"/>
      <c r="C1038" s="4"/>
      <c r="D1038" s="4"/>
    </row>
    <row r="1039" spans="1:4" x14ac:dyDescent="0.2">
      <c r="A1039" s="4"/>
      <c r="B1039" s="4"/>
      <c r="C1039" s="4"/>
      <c r="D1039" s="4"/>
    </row>
    <row r="1040" spans="1:4" x14ac:dyDescent="0.2">
      <c r="A1040" s="4"/>
      <c r="B1040" s="4"/>
      <c r="C1040" s="4"/>
      <c r="D1040" s="4"/>
    </row>
    <row r="1041" spans="1:4" x14ac:dyDescent="0.2">
      <c r="A1041" s="4"/>
      <c r="B1041" s="4"/>
      <c r="C1041" s="4"/>
      <c r="D1041" s="4"/>
    </row>
    <row r="1042" spans="1:4" x14ac:dyDescent="0.2">
      <c r="A1042" s="4"/>
      <c r="B1042" s="4"/>
      <c r="C1042" s="4"/>
      <c r="D1042" s="4"/>
    </row>
    <row r="1043" spans="1:4" x14ac:dyDescent="0.2">
      <c r="A1043" s="4"/>
      <c r="B1043" s="4"/>
      <c r="C1043" s="4"/>
      <c r="D1043" s="4"/>
    </row>
    <row r="1044" spans="1:4" x14ac:dyDescent="0.2">
      <c r="A1044" s="4"/>
      <c r="B1044" s="4"/>
      <c r="C1044" s="4"/>
      <c r="D1044" s="4"/>
    </row>
    <row r="1045" spans="1:4" x14ac:dyDescent="0.2">
      <c r="A1045" s="4"/>
      <c r="B1045" s="4"/>
      <c r="C1045" s="4"/>
      <c r="D1045" s="4"/>
    </row>
    <row r="1046" spans="1:4" x14ac:dyDescent="0.2">
      <c r="A1046" s="4"/>
      <c r="B1046" s="4"/>
      <c r="C1046" s="4"/>
      <c r="D1046" s="4"/>
    </row>
    <row r="1047" spans="1:4" x14ac:dyDescent="0.2">
      <c r="A1047" s="4"/>
      <c r="B1047" s="4"/>
      <c r="C1047" s="4"/>
      <c r="D1047" s="4"/>
    </row>
    <row r="1048" spans="1:4" x14ac:dyDescent="0.2">
      <c r="A1048" s="4"/>
      <c r="B1048" s="4"/>
      <c r="C1048" s="4"/>
      <c r="D1048" s="4"/>
    </row>
    <row r="1049" spans="1:4" x14ac:dyDescent="0.2">
      <c r="A1049" s="4"/>
      <c r="B1049" s="4"/>
      <c r="C1049" s="4"/>
      <c r="D1049" s="4"/>
    </row>
    <row r="1050" spans="1:4" x14ac:dyDescent="0.2">
      <c r="A1050" s="4"/>
      <c r="B1050" s="4"/>
      <c r="C1050" s="4"/>
      <c r="D1050" s="4"/>
    </row>
    <row r="1051" spans="1:4" x14ac:dyDescent="0.2">
      <c r="A1051" s="4"/>
      <c r="B1051" s="4"/>
      <c r="C1051" s="4"/>
      <c r="D1051" s="4"/>
    </row>
    <row r="1052" spans="1:4" x14ac:dyDescent="0.2">
      <c r="A1052" s="4"/>
      <c r="B1052" s="4"/>
      <c r="C1052" s="4"/>
      <c r="D1052" s="4"/>
    </row>
    <row r="1053" spans="1:4" x14ac:dyDescent="0.2">
      <c r="A1053" s="4"/>
      <c r="B1053" s="4"/>
      <c r="C1053" s="4"/>
      <c r="D1053" s="4"/>
    </row>
    <row r="1054" spans="1:4" x14ac:dyDescent="0.2">
      <c r="A1054" s="4"/>
      <c r="B1054" s="4"/>
      <c r="C1054" s="4"/>
      <c r="D1054" s="4"/>
    </row>
    <row r="1055" spans="1:4" x14ac:dyDescent="0.2">
      <c r="A1055" s="4"/>
      <c r="B1055" s="4"/>
      <c r="C1055" s="4"/>
      <c r="D1055" s="4"/>
    </row>
    <row r="1056" spans="1:4" x14ac:dyDescent="0.2">
      <c r="A1056" s="4"/>
      <c r="B1056" s="4"/>
      <c r="C1056" s="4"/>
      <c r="D1056" s="4"/>
    </row>
    <row r="1057" spans="1:4" x14ac:dyDescent="0.2">
      <c r="A1057" s="4"/>
      <c r="B1057" s="4"/>
      <c r="C1057" s="4"/>
      <c r="D1057" s="4"/>
    </row>
    <row r="1058" spans="1:4" x14ac:dyDescent="0.2">
      <c r="A1058" s="4"/>
      <c r="B1058" s="4"/>
      <c r="C1058" s="4"/>
      <c r="D1058" s="4"/>
    </row>
    <row r="1059" spans="1:4" x14ac:dyDescent="0.2">
      <c r="A1059" s="4"/>
      <c r="B1059" s="4"/>
      <c r="C1059" s="4"/>
      <c r="D1059" s="4"/>
    </row>
    <row r="1060" spans="1:4" x14ac:dyDescent="0.2">
      <c r="A1060" s="4"/>
      <c r="B1060" s="4"/>
      <c r="C1060" s="4"/>
      <c r="D1060" s="4"/>
    </row>
    <row r="1061" spans="1:4" x14ac:dyDescent="0.2">
      <c r="A1061" s="4"/>
      <c r="B1061" s="4"/>
      <c r="C1061" s="4"/>
      <c r="D1061" s="4"/>
    </row>
    <row r="1062" spans="1:4" x14ac:dyDescent="0.2">
      <c r="A1062" s="4"/>
      <c r="B1062" s="4"/>
      <c r="C1062" s="4"/>
      <c r="D1062" s="4"/>
    </row>
    <row r="1063" spans="1:4" x14ac:dyDescent="0.2">
      <c r="A1063" s="4"/>
      <c r="B1063" s="4"/>
      <c r="C1063" s="4"/>
      <c r="D1063" s="4"/>
    </row>
    <row r="1064" spans="1:4" x14ac:dyDescent="0.2">
      <c r="A1064" s="4"/>
      <c r="B1064" s="4"/>
      <c r="C1064" s="4"/>
      <c r="D1064" s="4"/>
    </row>
    <row r="1065" spans="1:4" x14ac:dyDescent="0.2">
      <c r="A1065" s="4"/>
      <c r="B1065" s="4"/>
      <c r="C1065" s="4"/>
      <c r="D1065" s="4"/>
    </row>
    <row r="1066" spans="1:4" x14ac:dyDescent="0.2">
      <c r="A1066" s="4"/>
      <c r="B1066" s="4"/>
      <c r="C1066" s="4"/>
      <c r="D1066" s="4"/>
    </row>
    <row r="1067" spans="1:4" x14ac:dyDescent="0.2">
      <c r="A1067" s="4"/>
      <c r="B1067" s="4"/>
      <c r="C1067" s="4"/>
      <c r="D1067" s="4"/>
    </row>
    <row r="1068" spans="1:4" x14ac:dyDescent="0.2">
      <c r="A1068" s="4"/>
      <c r="B1068" s="4"/>
      <c r="C1068" s="4"/>
      <c r="D1068" s="4"/>
    </row>
    <row r="1069" spans="1:4" x14ac:dyDescent="0.2">
      <c r="A1069" s="4"/>
      <c r="B1069" s="4"/>
      <c r="C1069" s="4"/>
      <c r="D1069" s="4"/>
    </row>
    <row r="1070" spans="1:4" x14ac:dyDescent="0.2">
      <c r="A1070" s="4"/>
      <c r="B1070" s="4"/>
      <c r="C1070" s="4"/>
      <c r="D1070" s="4"/>
    </row>
    <row r="1071" spans="1:4" x14ac:dyDescent="0.2">
      <c r="A1071" s="4"/>
      <c r="B1071" s="4"/>
      <c r="C1071" s="4"/>
      <c r="D1071" s="4"/>
    </row>
    <row r="1072" spans="1:4" x14ac:dyDescent="0.2">
      <c r="A1072" s="4"/>
      <c r="B1072" s="4"/>
      <c r="C1072" s="4"/>
      <c r="D1072" s="4"/>
    </row>
    <row r="1073" spans="1:4" x14ac:dyDescent="0.2">
      <c r="A1073" s="4"/>
      <c r="B1073" s="4"/>
      <c r="C1073" s="4"/>
      <c r="D1073" s="4"/>
    </row>
    <row r="1074" spans="1:4" x14ac:dyDescent="0.2">
      <c r="A1074" s="4"/>
      <c r="B1074" s="4"/>
      <c r="C1074" s="4"/>
      <c r="D1074" s="4"/>
    </row>
    <row r="1075" spans="1:4" x14ac:dyDescent="0.2">
      <c r="A1075" s="4"/>
      <c r="B1075" s="4"/>
      <c r="C1075" s="4"/>
      <c r="D1075" s="4"/>
    </row>
    <row r="1076" spans="1:4" x14ac:dyDescent="0.2">
      <c r="A1076" s="4"/>
      <c r="B1076" s="4"/>
      <c r="C1076" s="4"/>
      <c r="D1076" s="4"/>
    </row>
    <row r="1077" spans="1:4" x14ac:dyDescent="0.2">
      <c r="A1077" s="4"/>
      <c r="B1077" s="4"/>
      <c r="C1077" s="4"/>
      <c r="D1077" s="4"/>
    </row>
    <row r="1078" spans="1:4" x14ac:dyDescent="0.2">
      <c r="A1078" s="4"/>
      <c r="B1078" s="4"/>
      <c r="C1078" s="4"/>
      <c r="D1078" s="4"/>
    </row>
    <row r="1079" spans="1:4" x14ac:dyDescent="0.2">
      <c r="A1079" s="4"/>
      <c r="B1079" s="4"/>
      <c r="C1079" s="4"/>
      <c r="D1079" s="4"/>
    </row>
    <row r="1080" spans="1:4" x14ac:dyDescent="0.2">
      <c r="A1080" s="4"/>
      <c r="B1080" s="4"/>
      <c r="C1080" s="4"/>
      <c r="D1080" s="4"/>
    </row>
    <row r="1081" spans="1:4" x14ac:dyDescent="0.2">
      <c r="A1081" s="4"/>
      <c r="B1081" s="4"/>
      <c r="C1081" s="4"/>
      <c r="D1081" s="4"/>
    </row>
    <row r="1082" spans="1:4" x14ac:dyDescent="0.2">
      <c r="A1082" s="4"/>
      <c r="B1082" s="4"/>
      <c r="C1082" s="4"/>
      <c r="D1082" s="4"/>
    </row>
    <row r="1083" spans="1:4" x14ac:dyDescent="0.2">
      <c r="A1083" s="4"/>
      <c r="B1083" s="4"/>
      <c r="C1083" s="4"/>
      <c r="D1083" s="4"/>
    </row>
    <row r="1084" spans="1:4" x14ac:dyDescent="0.2">
      <c r="A1084" s="4"/>
      <c r="B1084" s="4"/>
      <c r="C1084" s="4"/>
      <c r="D1084" s="4"/>
    </row>
    <row r="1085" spans="1:4" x14ac:dyDescent="0.2">
      <c r="A1085" s="4"/>
      <c r="B1085" s="4"/>
      <c r="C1085" s="4"/>
      <c r="D1085" s="4"/>
    </row>
    <row r="1086" spans="1:4" x14ac:dyDescent="0.2">
      <c r="A1086" s="4"/>
      <c r="B1086" s="4"/>
      <c r="C1086" s="4"/>
      <c r="D1086" s="4"/>
    </row>
    <row r="1087" spans="1:4" x14ac:dyDescent="0.2">
      <c r="A1087" s="4"/>
      <c r="B1087" s="4"/>
      <c r="C1087" s="4"/>
      <c r="D1087" s="4"/>
    </row>
    <row r="1088" spans="1:4" x14ac:dyDescent="0.2">
      <c r="A1088" s="4"/>
      <c r="B1088" s="4"/>
    </row>
    <row r="1089" spans="1:2" x14ac:dyDescent="0.2">
      <c r="A1089" s="4"/>
      <c r="B1089" s="4"/>
    </row>
    <row r="1090" spans="1:2" x14ac:dyDescent="0.2">
      <c r="A1090" s="4"/>
      <c r="B1090" s="4"/>
    </row>
    <row r="1091" spans="1:2" x14ac:dyDescent="0.2">
      <c r="A1091" s="4"/>
      <c r="B1091" s="4"/>
    </row>
    <row r="1092" spans="1:2" x14ac:dyDescent="0.2">
      <c r="A1092" s="4"/>
      <c r="B1092" s="4"/>
    </row>
    <row r="1093" spans="1:2" x14ac:dyDescent="0.2">
      <c r="A1093" s="4"/>
      <c r="B1093" s="4"/>
    </row>
    <row r="1094" spans="1:2" x14ac:dyDescent="0.2">
      <c r="A1094" s="4"/>
      <c r="B1094" s="4"/>
    </row>
    <row r="1095" spans="1:2" x14ac:dyDescent="0.2">
      <c r="A1095" s="4"/>
      <c r="B1095" s="4"/>
    </row>
    <row r="1096" spans="1:2" x14ac:dyDescent="0.2">
      <c r="A1096" s="4"/>
      <c r="B1096" s="4"/>
    </row>
    <row r="1097" spans="1:2" x14ac:dyDescent="0.2">
      <c r="A1097" s="4"/>
      <c r="B1097" s="4"/>
    </row>
    <row r="1098" spans="1:2" x14ac:dyDescent="0.2">
      <c r="A1098" s="4"/>
      <c r="B1098" s="4"/>
    </row>
    <row r="1099" spans="1:2" x14ac:dyDescent="0.2">
      <c r="A1099" s="4"/>
      <c r="B1099" s="4"/>
    </row>
    <row r="1100" spans="1:2" x14ac:dyDescent="0.2">
      <c r="A1100" s="4"/>
      <c r="B1100" s="4"/>
    </row>
    <row r="1172" spans="1:2" x14ac:dyDescent="0.2">
      <c r="A1172" s="4"/>
      <c r="B1172" s="4"/>
    </row>
    <row r="1173" spans="1:2" x14ac:dyDescent="0.2">
      <c r="A1173" s="4"/>
      <c r="B1173" s="4"/>
    </row>
    <row r="1174" spans="1:2" x14ac:dyDescent="0.2">
      <c r="A1174" s="4"/>
      <c r="B1174" s="4"/>
    </row>
    <row r="1175" spans="1:2" x14ac:dyDescent="0.2">
      <c r="A1175" s="4"/>
      <c r="B1175" s="4"/>
    </row>
    <row r="1203" spans="3:6" x14ac:dyDescent="0.2">
      <c r="C1203" s="4"/>
      <c r="D1203" s="4"/>
      <c r="E1203" s="4"/>
      <c r="F1203" s="4"/>
    </row>
    <row r="1204" spans="3:6" x14ac:dyDescent="0.2">
      <c r="C1204" s="4"/>
      <c r="D1204" s="4"/>
      <c r="E1204" s="4"/>
      <c r="F1204" s="4"/>
    </row>
    <row r="1205" spans="3:6" x14ac:dyDescent="0.2">
      <c r="C1205" s="4"/>
      <c r="D1205" s="4"/>
      <c r="E1205" s="4"/>
      <c r="F1205" s="4"/>
    </row>
    <row r="1206" spans="3:6" x14ac:dyDescent="0.2">
      <c r="C1206" s="4"/>
      <c r="D1206" s="4"/>
      <c r="E1206" s="4"/>
      <c r="F1206" s="4"/>
    </row>
    <row r="1237" spans="1:2" x14ac:dyDescent="0.2">
      <c r="A1237" s="4"/>
      <c r="B1237" s="4"/>
    </row>
    <row r="1238" spans="1:2" x14ac:dyDescent="0.2">
      <c r="A1238" s="4"/>
      <c r="B1238" s="4"/>
    </row>
    <row r="1239" spans="1:2" x14ac:dyDescent="0.2">
      <c r="A1239" s="4"/>
      <c r="B1239" s="4"/>
    </row>
    <row r="1240" spans="1:2" x14ac:dyDescent="0.2">
      <c r="A1240" s="4"/>
      <c r="B1240" s="4"/>
    </row>
    <row r="1241" spans="1:2" x14ac:dyDescent="0.2">
      <c r="A1241" s="4"/>
      <c r="B1241" s="4"/>
    </row>
    <row r="1242" spans="1:2" x14ac:dyDescent="0.2">
      <c r="A1242" s="4"/>
      <c r="B1242" s="4"/>
    </row>
    <row r="1243" spans="1:2" x14ac:dyDescent="0.2">
      <c r="A1243" s="4"/>
      <c r="B1243" s="4"/>
    </row>
    <row r="1244" spans="1:2" x14ac:dyDescent="0.2">
      <c r="A1244" s="4"/>
      <c r="B1244" s="4"/>
    </row>
    <row r="1245" spans="1:2" x14ac:dyDescent="0.2">
      <c r="A1245" s="4"/>
      <c r="B1245" s="4"/>
    </row>
    <row r="1246" spans="1:2" x14ac:dyDescent="0.2">
      <c r="A1246" s="4"/>
      <c r="B1246" s="4"/>
    </row>
    <row r="1247" spans="1:2" x14ac:dyDescent="0.2">
      <c r="A1247" s="4"/>
      <c r="B1247" s="4"/>
    </row>
    <row r="1248" spans="1:2" x14ac:dyDescent="0.2">
      <c r="A1248" s="4"/>
      <c r="B1248" s="4"/>
    </row>
    <row r="1249" spans="1:2" x14ac:dyDescent="0.2">
      <c r="A1249" s="4"/>
      <c r="B1249" s="4"/>
    </row>
    <row r="1250" spans="1:2" x14ac:dyDescent="0.2">
      <c r="A1250" s="4"/>
      <c r="B1250" s="4"/>
    </row>
    <row r="1251" spans="1:2" x14ac:dyDescent="0.2">
      <c r="A1251" s="4"/>
      <c r="B1251" s="4"/>
    </row>
    <row r="1252" spans="1:2" x14ac:dyDescent="0.2">
      <c r="A1252" s="4"/>
      <c r="B1252" s="4"/>
    </row>
    <row r="1253" spans="1:2" x14ac:dyDescent="0.2">
      <c r="A1253" s="4"/>
      <c r="B1253" s="4"/>
    </row>
    <row r="1254" spans="1:2" x14ac:dyDescent="0.2">
      <c r="A1254" s="4"/>
      <c r="B1254" s="4"/>
    </row>
    <row r="1255" spans="1:2" x14ac:dyDescent="0.2">
      <c r="A1255" s="4"/>
      <c r="B1255" s="4"/>
    </row>
    <row r="1256" spans="1:2" x14ac:dyDescent="0.2">
      <c r="A1256" s="4"/>
      <c r="B1256" s="4"/>
    </row>
    <row r="1257" spans="1:2" x14ac:dyDescent="0.2">
      <c r="A1257" s="4"/>
      <c r="B1257" s="4"/>
    </row>
    <row r="1258" spans="1:2" x14ac:dyDescent="0.2">
      <c r="A1258" s="4"/>
      <c r="B1258" s="4"/>
    </row>
    <row r="1259" spans="1:2" x14ac:dyDescent="0.2">
      <c r="A1259" s="4"/>
      <c r="B1259" s="4"/>
    </row>
    <row r="1260" spans="1:2" x14ac:dyDescent="0.2">
      <c r="A1260" s="4"/>
      <c r="B1260" s="4"/>
    </row>
    <row r="1261" spans="1:2" x14ac:dyDescent="0.2">
      <c r="A1261" s="4"/>
      <c r="B1261" s="4"/>
    </row>
    <row r="1262" spans="1:2" x14ac:dyDescent="0.2">
      <c r="A1262" s="4"/>
      <c r="B1262" s="4"/>
    </row>
    <row r="1263" spans="1:2" x14ac:dyDescent="0.2">
      <c r="A1263" s="4"/>
      <c r="B1263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5"/>
  <sheetViews>
    <sheetView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3" sqref="C3"/>
    </sheetView>
  </sheetViews>
  <sheetFormatPr baseColWidth="10" defaultRowHeight="13.5" x14ac:dyDescent="0.25"/>
  <cols>
    <col min="1" max="1" width="11.7109375" style="18" bestFit="1" customWidth="1"/>
    <col min="2" max="2" width="40.28515625" style="50" customWidth="1"/>
    <col min="3" max="3" width="17.42578125" style="104" bestFit="1" customWidth="1"/>
    <col min="4" max="4" width="6.28515625" style="18" customWidth="1"/>
    <col min="5" max="5" width="11.7109375" style="18" bestFit="1" customWidth="1"/>
    <col min="6" max="6" width="33" style="18" customWidth="1"/>
    <col min="7" max="7" width="16.85546875" style="18" bestFit="1" customWidth="1"/>
    <col min="8" max="8" width="11.42578125" style="18"/>
    <col min="9" max="9" width="12.5703125" style="18" bestFit="1" customWidth="1"/>
    <col min="10" max="10" width="14.140625" style="18" bestFit="1" customWidth="1"/>
    <col min="11" max="16384" width="11.42578125" style="18"/>
  </cols>
  <sheetData>
    <row r="1" spans="1:10" ht="15" customHeight="1" x14ac:dyDescent="0.25">
      <c r="A1" s="148" t="s">
        <v>520</v>
      </c>
      <c r="B1" s="148"/>
      <c r="C1" s="148"/>
      <c r="E1" s="148" t="s">
        <v>611</v>
      </c>
      <c r="F1" s="148"/>
      <c r="G1" s="148"/>
    </row>
    <row r="2" spans="1:10" ht="25.5" x14ac:dyDescent="0.25">
      <c r="A2" s="27" t="s">
        <v>0</v>
      </c>
      <c r="B2" s="27" t="s">
        <v>1</v>
      </c>
      <c r="C2" s="105" t="s">
        <v>521</v>
      </c>
      <c r="E2" s="27" t="s">
        <v>0</v>
      </c>
      <c r="F2" s="27" t="s">
        <v>1</v>
      </c>
      <c r="G2" s="105" t="s">
        <v>521</v>
      </c>
    </row>
    <row r="3" spans="1:10" s="31" customFormat="1" ht="12.75" x14ac:dyDescent="0.2">
      <c r="A3" s="28" t="s">
        <v>522</v>
      </c>
      <c r="B3" s="29" t="s">
        <v>359</v>
      </c>
      <c r="C3" s="30">
        <f>+C4+C53</f>
        <v>5280648691.3400002</v>
      </c>
      <c r="E3" s="28" t="s">
        <v>522</v>
      </c>
      <c r="F3" s="29" t="s">
        <v>359</v>
      </c>
      <c r="G3" s="30">
        <f>+G4+G53</f>
        <v>1155371833.75</v>
      </c>
    </row>
    <row r="4" spans="1:10" s="31" customFormat="1" ht="12.75" x14ac:dyDescent="0.2">
      <c r="A4" s="28" t="s">
        <v>523</v>
      </c>
      <c r="B4" s="29" t="s">
        <v>360</v>
      </c>
      <c r="C4" s="30">
        <f>+C5+C16</f>
        <v>1390510743.9299998</v>
      </c>
      <c r="E4" s="28" t="s">
        <v>523</v>
      </c>
      <c r="F4" s="29" t="s">
        <v>360</v>
      </c>
      <c r="G4" s="30">
        <f>+G5+G16</f>
        <v>578394613.21999991</v>
      </c>
    </row>
    <row r="5" spans="1:10" s="31" customFormat="1" ht="25.5" x14ac:dyDescent="0.2">
      <c r="A5" s="32" t="s">
        <v>524</v>
      </c>
      <c r="B5" s="33" t="s">
        <v>361</v>
      </c>
      <c r="C5" s="34">
        <f>+C6</f>
        <v>796308500</v>
      </c>
      <c r="E5" s="32" t="s">
        <v>524</v>
      </c>
      <c r="F5" s="33" t="s">
        <v>361</v>
      </c>
      <c r="G5" s="34">
        <f>+G6</f>
        <v>0</v>
      </c>
    </row>
    <row r="6" spans="1:10" s="31" customFormat="1" ht="25.5" x14ac:dyDescent="0.2">
      <c r="A6" s="28" t="s">
        <v>525</v>
      </c>
      <c r="B6" s="29" t="s">
        <v>324</v>
      </c>
      <c r="C6" s="30">
        <f>+C7+C8+C10+C15</f>
        <v>796308500</v>
      </c>
      <c r="E6" s="28" t="s">
        <v>525</v>
      </c>
      <c r="F6" s="29" t="s">
        <v>324</v>
      </c>
      <c r="G6" s="30">
        <f>+G7+G8+G10+G15</f>
        <v>0</v>
      </c>
    </row>
    <row r="7" spans="1:10" x14ac:dyDescent="0.25">
      <c r="A7" s="35" t="s">
        <v>526</v>
      </c>
      <c r="B7" s="36" t="s">
        <v>362</v>
      </c>
      <c r="C7" s="37">
        <v>22691612</v>
      </c>
      <c r="E7" s="35" t="s">
        <v>526</v>
      </c>
      <c r="F7" s="36" t="s">
        <v>362</v>
      </c>
      <c r="G7" s="37"/>
    </row>
    <row r="8" spans="1:10" s="31" customFormat="1" ht="12.75" x14ac:dyDescent="0.2">
      <c r="A8" s="28" t="s">
        <v>527</v>
      </c>
      <c r="B8" s="29" t="s">
        <v>363</v>
      </c>
      <c r="C8" s="30">
        <f>SUM(C9:C9)</f>
        <v>229511353</v>
      </c>
      <c r="E8" s="28" t="s">
        <v>527</v>
      </c>
      <c r="F8" s="29" t="s">
        <v>363</v>
      </c>
      <c r="G8" s="30">
        <f>SUM(G9:G9)</f>
        <v>0</v>
      </c>
    </row>
    <row r="9" spans="1:10" x14ac:dyDescent="0.25">
      <c r="A9" s="35" t="s">
        <v>528</v>
      </c>
      <c r="B9" s="36" t="s">
        <v>509</v>
      </c>
      <c r="C9" s="37">
        <v>229511353</v>
      </c>
      <c r="E9" s="35" t="s">
        <v>528</v>
      </c>
      <c r="F9" s="36" t="s">
        <v>509</v>
      </c>
      <c r="G9" s="37"/>
    </row>
    <row r="10" spans="1:10" s="31" customFormat="1" ht="25.5" x14ac:dyDescent="0.2">
      <c r="A10" s="28" t="s">
        <v>529</v>
      </c>
      <c r="B10" s="29" t="s">
        <v>364</v>
      </c>
      <c r="C10" s="30">
        <f>SUM(C11:C14)</f>
        <v>256603803</v>
      </c>
      <c r="E10" s="28" t="s">
        <v>529</v>
      </c>
      <c r="F10" s="29" t="s">
        <v>364</v>
      </c>
      <c r="G10" s="30">
        <f>SUM(G11:G14)</f>
        <v>0</v>
      </c>
    </row>
    <row r="11" spans="1:10" ht="27" x14ac:dyDescent="0.25">
      <c r="A11" s="35" t="s">
        <v>530</v>
      </c>
      <c r="B11" s="36" t="s">
        <v>365</v>
      </c>
      <c r="C11" s="37">
        <v>107773599</v>
      </c>
      <c r="E11" s="35" t="s">
        <v>530</v>
      </c>
      <c r="F11" s="36" t="s">
        <v>365</v>
      </c>
      <c r="G11" s="37"/>
      <c r="I11" s="31"/>
      <c r="J11" s="31"/>
    </row>
    <row r="12" spans="1:10" x14ac:dyDescent="0.25">
      <c r="A12" s="35" t="s">
        <v>531</v>
      </c>
      <c r="B12" s="36" t="s">
        <v>366</v>
      </c>
      <c r="C12" s="37">
        <v>11906416</v>
      </c>
      <c r="E12" s="35" t="s">
        <v>531</v>
      </c>
      <c r="F12" s="36" t="s">
        <v>366</v>
      </c>
      <c r="G12" s="37"/>
    </row>
    <row r="13" spans="1:10" ht="15.75" x14ac:dyDescent="0.25">
      <c r="A13" s="35" t="s">
        <v>532</v>
      </c>
      <c r="B13" s="36" t="s">
        <v>367</v>
      </c>
      <c r="C13" s="37">
        <v>8929812</v>
      </c>
      <c r="E13" s="35" t="s">
        <v>532</v>
      </c>
      <c r="F13" s="36" t="s">
        <v>367</v>
      </c>
      <c r="G13" s="37"/>
      <c r="I13" s="121"/>
    </row>
    <row r="14" spans="1:10" ht="27" x14ac:dyDescent="0.25">
      <c r="A14" s="35" t="s">
        <v>533</v>
      </c>
      <c r="B14" s="36" t="s">
        <v>368</v>
      </c>
      <c r="C14" s="37">
        <v>127993976</v>
      </c>
      <c r="E14" s="35" t="s">
        <v>533</v>
      </c>
      <c r="F14" s="36" t="s">
        <v>368</v>
      </c>
      <c r="G14" s="37"/>
    </row>
    <row r="15" spans="1:10" ht="27" x14ac:dyDescent="0.25">
      <c r="A15" s="35" t="s">
        <v>534</v>
      </c>
      <c r="B15" s="36" t="s">
        <v>369</v>
      </c>
      <c r="C15" s="37">
        <v>287501732</v>
      </c>
      <c r="D15" s="106"/>
      <c r="E15" s="35" t="s">
        <v>534</v>
      </c>
      <c r="F15" s="36" t="s">
        <v>369</v>
      </c>
      <c r="G15" s="37"/>
    </row>
    <row r="16" spans="1:10" s="31" customFormat="1" ht="12.75" x14ac:dyDescent="0.2">
      <c r="A16" s="32" t="s">
        <v>535</v>
      </c>
      <c r="B16" s="33" t="s">
        <v>372</v>
      </c>
      <c r="C16" s="34">
        <f>+C17+C41</f>
        <v>594202243.92999995</v>
      </c>
      <c r="E16" s="32" t="s">
        <v>535</v>
      </c>
      <c r="F16" s="33" t="s">
        <v>372</v>
      </c>
      <c r="G16" s="34">
        <f>+G17+G41</f>
        <v>578394613.21999991</v>
      </c>
    </row>
    <row r="17" spans="1:7" s="31" customFormat="1" ht="12.75" x14ac:dyDescent="0.2">
      <c r="A17" s="28" t="s">
        <v>536</v>
      </c>
      <c r="B17" s="29" t="s">
        <v>537</v>
      </c>
      <c r="C17" s="30">
        <f>+C18</f>
        <v>578394613.21999991</v>
      </c>
      <c r="E17" s="28" t="s">
        <v>536</v>
      </c>
      <c r="F17" s="29" t="s">
        <v>537</v>
      </c>
      <c r="G17" s="30">
        <f>+G18</f>
        <v>578394613.21999991</v>
      </c>
    </row>
    <row r="18" spans="1:7" s="31" customFormat="1" ht="12.75" x14ac:dyDescent="0.2">
      <c r="A18" s="32" t="s">
        <v>538</v>
      </c>
      <c r="B18" s="33" t="s">
        <v>539</v>
      </c>
      <c r="C18" s="34">
        <f>+C19+C25+C31+C35</f>
        <v>578394613.21999991</v>
      </c>
      <c r="E18" s="32" t="s">
        <v>538</v>
      </c>
      <c r="F18" s="33" t="s">
        <v>539</v>
      </c>
      <c r="G18" s="34">
        <f>+G19+G25+G31+G35</f>
        <v>578394613.21999991</v>
      </c>
    </row>
    <row r="19" spans="1:7" s="31" customFormat="1" ht="25.5" x14ac:dyDescent="0.2">
      <c r="A19" s="28" t="s">
        <v>540</v>
      </c>
      <c r="B19" s="29" t="s">
        <v>541</v>
      </c>
      <c r="C19" s="30">
        <f>SUM(C20:C24)</f>
        <v>445259746.04999995</v>
      </c>
      <c r="E19" s="28" t="s">
        <v>540</v>
      </c>
      <c r="F19" s="29" t="s">
        <v>541</v>
      </c>
      <c r="G19" s="30">
        <f>SUM(G20:G24)</f>
        <v>445259746.04999995</v>
      </c>
    </row>
    <row r="20" spans="1:7" x14ac:dyDescent="0.25">
      <c r="A20" s="35" t="s">
        <v>542</v>
      </c>
      <c r="B20" s="36" t="s">
        <v>543</v>
      </c>
      <c r="C20" s="107">
        <v>390583979.04999995</v>
      </c>
      <c r="E20" s="35" t="s">
        <v>542</v>
      </c>
      <c r="F20" s="36" t="s">
        <v>543</v>
      </c>
      <c r="G20" s="107">
        <v>390583979.04999995</v>
      </c>
    </row>
    <row r="21" spans="1:7" x14ac:dyDescent="0.25">
      <c r="A21" s="35" t="s">
        <v>544</v>
      </c>
      <c r="B21" s="38" t="s">
        <v>519</v>
      </c>
      <c r="C21" s="107">
        <v>8693642</v>
      </c>
      <c r="E21" s="35" t="s">
        <v>544</v>
      </c>
      <c r="F21" s="38" t="s">
        <v>519</v>
      </c>
      <c r="G21" s="107">
        <v>8693642</v>
      </c>
    </row>
    <row r="22" spans="1:7" x14ac:dyDescent="0.25">
      <c r="A22" s="35" t="s">
        <v>545</v>
      </c>
      <c r="B22" s="38" t="s">
        <v>371</v>
      </c>
      <c r="C22" s="108">
        <v>4378836</v>
      </c>
      <c r="E22" s="35" t="s">
        <v>545</v>
      </c>
      <c r="F22" s="38" t="s">
        <v>371</v>
      </c>
      <c r="G22" s="108">
        <v>4378836</v>
      </c>
    </row>
    <row r="23" spans="1:7" ht="40.5" x14ac:dyDescent="0.25">
      <c r="A23" s="35" t="s">
        <v>546</v>
      </c>
      <c r="B23" s="38" t="s">
        <v>547</v>
      </c>
      <c r="C23" s="109">
        <v>7530087</v>
      </c>
      <c r="E23" s="35" t="s">
        <v>546</v>
      </c>
      <c r="F23" s="38" t="s">
        <v>547</v>
      </c>
      <c r="G23" s="109">
        <v>7530087</v>
      </c>
    </row>
    <row r="24" spans="1:7" ht="27" x14ac:dyDescent="0.25">
      <c r="A24" s="35" t="s">
        <v>548</v>
      </c>
      <c r="B24" s="38" t="s">
        <v>549</v>
      </c>
      <c r="C24" s="109">
        <v>34073202</v>
      </c>
      <c r="E24" s="35" t="s">
        <v>548</v>
      </c>
      <c r="F24" s="38" t="s">
        <v>549</v>
      </c>
      <c r="G24" s="109">
        <v>34073202</v>
      </c>
    </row>
    <row r="25" spans="1:7" ht="26.25" x14ac:dyDescent="0.25">
      <c r="A25" s="40">
        <v>1151602</v>
      </c>
      <c r="B25" s="29" t="s">
        <v>324</v>
      </c>
      <c r="C25" s="30">
        <f>SUM(C26:C30)</f>
        <v>43652079.729999997</v>
      </c>
      <c r="E25" s="40">
        <v>1151602</v>
      </c>
      <c r="F25" s="29" t="s">
        <v>324</v>
      </c>
      <c r="G25" s="30">
        <f>SUM(G26:G30)</f>
        <v>43652079.729999997</v>
      </c>
    </row>
    <row r="26" spans="1:7" x14ac:dyDescent="0.25">
      <c r="A26" s="41">
        <v>115160201</v>
      </c>
      <c r="B26" s="36" t="s">
        <v>373</v>
      </c>
      <c r="C26" s="110">
        <v>9555223</v>
      </c>
      <c r="E26" s="41">
        <v>115160201</v>
      </c>
      <c r="F26" s="36" t="s">
        <v>373</v>
      </c>
      <c r="G26" s="110">
        <v>9555223</v>
      </c>
    </row>
    <row r="27" spans="1:7" x14ac:dyDescent="0.25">
      <c r="A27" s="41">
        <v>115160202</v>
      </c>
      <c r="B27" s="36" t="s">
        <v>374</v>
      </c>
      <c r="C27" s="110">
        <v>1365278.19</v>
      </c>
      <c r="E27" s="41">
        <v>115160202</v>
      </c>
      <c r="F27" s="36" t="s">
        <v>374</v>
      </c>
      <c r="G27" s="110">
        <v>1365278.19</v>
      </c>
    </row>
    <row r="28" spans="1:7" x14ac:dyDescent="0.25">
      <c r="A28" s="41">
        <v>115160203</v>
      </c>
      <c r="B28" s="36" t="s">
        <v>375</v>
      </c>
      <c r="C28" s="110">
        <v>348788.25</v>
      </c>
      <c r="E28" s="41">
        <v>115160203</v>
      </c>
      <c r="F28" s="36" t="s">
        <v>375</v>
      </c>
      <c r="G28" s="110">
        <v>348788.25</v>
      </c>
    </row>
    <row r="29" spans="1:7" ht="27" x14ac:dyDescent="0.25">
      <c r="A29" s="41">
        <v>115160204</v>
      </c>
      <c r="B29" s="36" t="s">
        <v>376</v>
      </c>
      <c r="C29" s="111">
        <v>32373968.539999999</v>
      </c>
      <c r="E29" s="41">
        <v>115160204</v>
      </c>
      <c r="F29" s="36" t="s">
        <v>376</v>
      </c>
      <c r="G29" s="111">
        <v>32373968.539999999</v>
      </c>
    </row>
    <row r="30" spans="1:7" ht="27" x14ac:dyDescent="0.25">
      <c r="A30" s="41">
        <v>115160205</v>
      </c>
      <c r="B30" s="36" t="s">
        <v>370</v>
      </c>
      <c r="C30" s="110">
        <v>8821.75</v>
      </c>
      <c r="E30" s="41">
        <v>115160205</v>
      </c>
      <c r="F30" s="36" t="s">
        <v>370</v>
      </c>
      <c r="G30" s="110">
        <v>8821.75</v>
      </c>
    </row>
    <row r="31" spans="1:7" x14ac:dyDescent="0.25">
      <c r="A31" s="40">
        <v>1151603</v>
      </c>
      <c r="B31" s="29" t="s">
        <v>550</v>
      </c>
      <c r="C31" s="112">
        <f>SUM(C32:C34)</f>
        <v>11078574.449999999</v>
      </c>
      <c r="E31" s="40">
        <v>1151603</v>
      </c>
      <c r="F31" s="29" t="s">
        <v>550</v>
      </c>
      <c r="G31" s="112">
        <f>SUM(G32:G34)</f>
        <v>11078574.449999999</v>
      </c>
    </row>
    <row r="32" spans="1:7" x14ac:dyDescent="0.25">
      <c r="A32" s="41">
        <v>115160301</v>
      </c>
      <c r="B32" s="36" t="s">
        <v>378</v>
      </c>
      <c r="C32" s="42">
        <v>3787453</v>
      </c>
      <c r="E32" s="41">
        <v>115160301</v>
      </c>
      <c r="F32" s="36" t="s">
        <v>378</v>
      </c>
      <c r="G32" s="42">
        <v>3787453</v>
      </c>
    </row>
    <row r="33" spans="1:7" x14ac:dyDescent="0.25">
      <c r="A33" s="41">
        <v>115160302</v>
      </c>
      <c r="B33" s="36" t="s">
        <v>379</v>
      </c>
      <c r="C33" s="39">
        <v>7291121.4500000002</v>
      </c>
      <c r="E33" s="41">
        <v>115160302</v>
      </c>
      <c r="F33" s="36" t="s">
        <v>379</v>
      </c>
      <c r="G33" s="39">
        <v>7291121.4500000002</v>
      </c>
    </row>
    <row r="34" spans="1:7" x14ac:dyDescent="0.25">
      <c r="A34" s="41">
        <v>115160303</v>
      </c>
      <c r="B34" s="36" t="s">
        <v>551</v>
      </c>
      <c r="C34" s="39"/>
      <c r="E34" s="41">
        <v>115160303</v>
      </c>
      <c r="F34" s="36" t="s">
        <v>551</v>
      </c>
      <c r="G34" s="39"/>
    </row>
    <row r="35" spans="1:7" ht="26.25" x14ac:dyDescent="0.25">
      <c r="A35" s="40">
        <v>1151604</v>
      </c>
      <c r="B35" s="29" t="s">
        <v>552</v>
      </c>
      <c r="C35" s="112">
        <f>SUM(C36:C40)</f>
        <v>78404212.989999995</v>
      </c>
      <c r="E35" s="40">
        <v>1151604</v>
      </c>
      <c r="F35" s="29" t="s">
        <v>552</v>
      </c>
      <c r="G35" s="112">
        <f>SUM(G36:G40)</f>
        <v>78404212.989999995</v>
      </c>
    </row>
    <row r="36" spans="1:7" ht="54" x14ac:dyDescent="0.25">
      <c r="A36" s="41">
        <v>115160401</v>
      </c>
      <c r="B36" s="36" t="s">
        <v>553</v>
      </c>
      <c r="C36" s="43">
        <v>73559321.989999995</v>
      </c>
      <c r="E36" s="41">
        <v>115160401</v>
      </c>
      <c r="F36" s="36" t="s">
        <v>553</v>
      </c>
      <c r="G36" s="43">
        <v>73559321.989999995</v>
      </c>
    </row>
    <row r="37" spans="1:7" ht="40.5" x14ac:dyDescent="0.25">
      <c r="A37" s="41">
        <v>115160402</v>
      </c>
      <c r="B37" s="44" t="s">
        <v>554</v>
      </c>
      <c r="C37" s="43">
        <v>4231712</v>
      </c>
      <c r="E37" s="41">
        <v>115160402</v>
      </c>
      <c r="F37" s="44" t="s">
        <v>554</v>
      </c>
      <c r="G37" s="43">
        <v>4231712</v>
      </c>
    </row>
    <row r="38" spans="1:7" ht="27" x14ac:dyDescent="0.25">
      <c r="A38" s="41">
        <v>115160403</v>
      </c>
      <c r="B38" s="44" t="s">
        <v>555</v>
      </c>
      <c r="C38" s="43">
        <v>10440</v>
      </c>
      <c r="E38" s="41">
        <v>115160403</v>
      </c>
      <c r="F38" s="44" t="s">
        <v>555</v>
      </c>
      <c r="G38" s="43">
        <v>10440</v>
      </c>
    </row>
    <row r="39" spans="1:7" ht="27" x14ac:dyDescent="0.25">
      <c r="A39" s="41">
        <v>115160404</v>
      </c>
      <c r="B39" s="45" t="s">
        <v>556</v>
      </c>
      <c r="C39" s="43">
        <v>507739</v>
      </c>
      <c r="E39" s="41">
        <v>115160404</v>
      </c>
      <c r="F39" s="45" t="s">
        <v>556</v>
      </c>
      <c r="G39" s="43">
        <v>507739</v>
      </c>
    </row>
    <row r="40" spans="1:7" ht="27" x14ac:dyDescent="0.25">
      <c r="A40" s="41">
        <v>115160405</v>
      </c>
      <c r="B40" s="44" t="s">
        <v>557</v>
      </c>
      <c r="C40" s="43">
        <v>95000</v>
      </c>
      <c r="E40" s="41">
        <v>115160405</v>
      </c>
      <c r="F40" s="44" t="s">
        <v>557</v>
      </c>
      <c r="G40" s="43">
        <v>95000</v>
      </c>
    </row>
    <row r="41" spans="1:7" s="31" customFormat="1" ht="12.75" x14ac:dyDescent="0.2">
      <c r="A41" s="32" t="s">
        <v>558</v>
      </c>
      <c r="B41" s="33" t="s">
        <v>3</v>
      </c>
      <c r="C41" s="34">
        <f>+C42+C47+C49+C51</f>
        <v>15807630.709999999</v>
      </c>
      <c r="E41" s="32" t="s">
        <v>558</v>
      </c>
      <c r="F41" s="33" t="s">
        <v>3</v>
      </c>
      <c r="G41" s="34">
        <f>+G42+G47+G49+G51</f>
        <v>0</v>
      </c>
    </row>
    <row r="42" spans="1:7" s="31" customFormat="1" ht="25.5" x14ac:dyDescent="0.2">
      <c r="A42" s="28" t="s">
        <v>559</v>
      </c>
      <c r="B42" s="29" t="s">
        <v>560</v>
      </c>
      <c r="C42" s="30">
        <f>SUM(C43:C46)</f>
        <v>8717106.3499999996</v>
      </c>
      <c r="E42" s="28" t="s">
        <v>559</v>
      </c>
      <c r="F42" s="29" t="s">
        <v>560</v>
      </c>
      <c r="G42" s="30">
        <f>SUM(G43:G46)</f>
        <v>0</v>
      </c>
    </row>
    <row r="43" spans="1:7" x14ac:dyDescent="0.25">
      <c r="A43" s="35" t="s">
        <v>561</v>
      </c>
      <c r="B43" s="36" t="s">
        <v>373</v>
      </c>
      <c r="C43" s="114">
        <v>1939827</v>
      </c>
      <c r="E43" s="35" t="s">
        <v>561</v>
      </c>
      <c r="F43" s="36" t="s">
        <v>373</v>
      </c>
      <c r="G43" s="114"/>
    </row>
    <row r="44" spans="1:7" x14ac:dyDescent="0.25">
      <c r="A44" s="35" t="s">
        <v>562</v>
      </c>
      <c r="B44" s="36" t="s">
        <v>374</v>
      </c>
      <c r="C44" s="114">
        <v>1575091.85</v>
      </c>
      <c r="E44" s="35" t="s">
        <v>562</v>
      </c>
      <c r="F44" s="36" t="s">
        <v>374</v>
      </c>
      <c r="G44" s="114"/>
    </row>
    <row r="45" spans="1:7" ht="27" x14ac:dyDescent="0.25">
      <c r="A45" s="35" t="s">
        <v>563</v>
      </c>
      <c r="B45" s="36" t="s">
        <v>376</v>
      </c>
      <c r="C45" s="115">
        <v>2699268.23</v>
      </c>
      <c r="E45" s="35" t="s">
        <v>563</v>
      </c>
      <c r="F45" s="36" t="s">
        <v>376</v>
      </c>
      <c r="G45" s="115"/>
    </row>
    <row r="46" spans="1:7" ht="27" x14ac:dyDescent="0.25">
      <c r="A46" s="35" t="s">
        <v>564</v>
      </c>
      <c r="B46" s="36" t="s">
        <v>369</v>
      </c>
      <c r="C46" s="116">
        <v>2502919.27</v>
      </c>
      <c r="E46" s="35" t="s">
        <v>564</v>
      </c>
      <c r="F46" s="36" t="s">
        <v>369</v>
      </c>
      <c r="G46" s="116"/>
    </row>
    <row r="47" spans="1:7" s="31" customFormat="1" ht="12.75" x14ac:dyDescent="0.2">
      <c r="A47" s="28" t="s">
        <v>565</v>
      </c>
      <c r="B47" s="29" t="s">
        <v>566</v>
      </c>
      <c r="C47" s="30">
        <f>+C48</f>
        <v>3321227</v>
      </c>
      <c r="E47" s="28" t="s">
        <v>565</v>
      </c>
      <c r="F47" s="29" t="s">
        <v>566</v>
      </c>
      <c r="G47" s="30">
        <f>+G48</f>
        <v>0</v>
      </c>
    </row>
    <row r="48" spans="1:7" x14ac:dyDescent="0.25">
      <c r="A48" s="35" t="s">
        <v>567</v>
      </c>
      <c r="B48" s="36" t="s">
        <v>568</v>
      </c>
      <c r="C48" s="117">
        <v>3321227</v>
      </c>
      <c r="E48" s="35" t="s">
        <v>567</v>
      </c>
      <c r="F48" s="36" t="s">
        <v>568</v>
      </c>
      <c r="G48" s="117"/>
    </row>
    <row r="49" spans="1:7" s="31" customFormat="1" ht="25.5" x14ac:dyDescent="0.2">
      <c r="A49" s="28" t="s">
        <v>569</v>
      </c>
      <c r="B49" s="29" t="s">
        <v>570</v>
      </c>
      <c r="C49" s="30">
        <f>SUM(C50:C50)</f>
        <v>1012270</v>
      </c>
      <c r="E49" s="28" t="s">
        <v>569</v>
      </c>
      <c r="F49" s="29" t="s">
        <v>570</v>
      </c>
      <c r="G49" s="30">
        <f>SUM(G50:G50)</f>
        <v>0</v>
      </c>
    </row>
    <row r="50" spans="1:7" x14ac:dyDescent="0.25">
      <c r="A50" s="35" t="s">
        <v>571</v>
      </c>
      <c r="B50" s="36" t="s">
        <v>572</v>
      </c>
      <c r="C50" s="118">
        <v>1012270</v>
      </c>
      <c r="E50" s="35" t="s">
        <v>571</v>
      </c>
      <c r="F50" s="36" t="s">
        <v>572</v>
      </c>
      <c r="G50" s="118"/>
    </row>
    <row r="51" spans="1:7" s="31" customFormat="1" ht="25.5" x14ac:dyDescent="0.2">
      <c r="A51" s="28" t="s">
        <v>573</v>
      </c>
      <c r="B51" s="29" t="s">
        <v>377</v>
      </c>
      <c r="C51" s="30">
        <f>SUM(C52:C52)</f>
        <v>2757027.36</v>
      </c>
      <c r="E51" s="28" t="s">
        <v>573</v>
      </c>
      <c r="F51" s="29" t="s">
        <v>377</v>
      </c>
      <c r="G51" s="30">
        <f>SUM(G52:G52)</f>
        <v>0</v>
      </c>
    </row>
    <row r="52" spans="1:7" x14ac:dyDescent="0.25">
      <c r="A52" s="35" t="s">
        <v>574</v>
      </c>
      <c r="B52" s="36" t="s">
        <v>378</v>
      </c>
      <c r="C52" s="119">
        <v>2757027.36</v>
      </c>
      <c r="E52" s="35" t="s">
        <v>574</v>
      </c>
      <c r="F52" s="36" t="s">
        <v>378</v>
      </c>
      <c r="G52" s="119"/>
    </row>
    <row r="53" spans="1:7" s="31" customFormat="1" ht="12.75" x14ac:dyDescent="0.2">
      <c r="A53" s="32" t="s">
        <v>575</v>
      </c>
      <c r="B53" s="33" t="s">
        <v>576</v>
      </c>
      <c r="C53" s="34">
        <f>+C54+C63</f>
        <v>3890137947.4099998</v>
      </c>
      <c r="E53" s="32" t="s">
        <v>575</v>
      </c>
      <c r="F53" s="33" t="s">
        <v>576</v>
      </c>
      <c r="G53" s="34">
        <f>+G54+G63</f>
        <v>576977220.52999997</v>
      </c>
    </row>
    <row r="54" spans="1:7" s="31" customFormat="1" ht="12.75" x14ac:dyDescent="0.2">
      <c r="A54" s="28" t="s">
        <v>577</v>
      </c>
      <c r="B54" s="29" t="s">
        <v>4</v>
      </c>
      <c r="C54" s="30">
        <f>+C55+C61</f>
        <v>3276796140.8800001</v>
      </c>
      <c r="E54" s="28" t="s">
        <v>577</v>
      </c>
      <c r="F54" s="29" t="s">
        <v>4</v>
      </c>
      <c r="G54" s="30">
        <f>+G55+G61</f>
        <v>0</v>
      </c>
    </row>
    <row r="55" spans="1:7" s="31" customFormat="1" ht="25.5" x14ac:dyDescent="0.2">
      <c r="A55" s="100" t="s">
        <v>578</v>
      </c>
      <c r="B55" s="101" t="s">
        <v>579</v>
      </c>
      <c r="C55" s="102">
        <f>SUM(C56:C60)</f>
        <v>3253124012.8800001</v>
      </c>
      <c r="E55" s="100" t="s">
        <v>578</v>
      </c>
      <c r="F55" s="101" t="s">
        <v>579</v>
      </c>
      <c r="G55" s="102">
        <f>SUM(G56:G60)</f>
        <v>0</v>
      </c>
    </row>
    <row r="56" spans="1:7" ht="40.5" x14ac:dyDescent="0.25">
      <c r="A56" s="35" t="s">
        <v>580</v>
      </c>
      <c r="B56" s="36" t="s">
        <v>510</v>
      </c>
      <c r="C56" s="37">
        <v>1569937199</v>
      </c>
      <c r="D56" s="51"/>
      <c r="E56" s="35" t="s">
        <v>580</v>
      </c>
      <c r="F56" s="36" t="s">
        <v>510</v>
      </c>
      <c r="G56" s="37"/>
    </row>
    <row r="57" spans="1:7" x14ac:dyDescent="0.25">
      <c r="A57" s="35" t="s">
        <v>581</v>
      </c>
      <c r="B57" s="36" t="s">
        <v>346</v>
      </c>
      <c r="C57" s="37"/>
      <c r="D57" s="51"/>
      <c r="E57" s="35" t="s">
        <v>581</v>
      </c>
      <c r="F57" s="36" t="s">
        <v>346</v>
      </c>
      <c r="G57" s="37"/>
    </row>
    <row r="58" spans="1:7" ht="40.5" x14ac:dyDescent="0.25">
      <c r="A58" s="35" t="s">
        <v>582</v>
      </c>
      <c r="B58" s="36" t="s">
        <v>583</v>
      </c>
      <c r="C58" s="37">
        <v>1352322804.25</v>
      </c>
      <c r="D58" s="51"/>
      <c r="E58" s="35" t="s">
        <v>582</v>
      </c>
      <c r="F58" s="36" t="s">
        <v>583</v>
      </c>
      <c r="G58" s="37"/>
    </row>
    <row r="59" spans="1:7" x14ac:dyDescent="0.25">
      <c r="A59" s="35" t="s">
        <v>584</v>
      </c>
      <c r="B59" s="36" t="s">
        <v>585</v>
      </c>
      <c r="C59" s="37"/>
      <c r="D59" s="51"/>
      <c r="E59" s="35" t="s">
        <v>584</v>
      </c>
      <c r="F59" s="36" t="s">
        <v>585</v>
      </c>
      <c r="G59" s="37"/>
    </row>
    <row r="60" spans="1:7" ht="27" x14ac:dyDescent="0.25">
      <c r="A60" s="35" t="s">
        <v>586</v>
      </c>
      <c r="B60" s="36" t="s">
        <v>587</v>
      </c>
      <c r="C60" s="37">
        <v>330864009.63</v>
      </c>
      <c r="D60" s="51"/>
      <c r="E60" s="35" t="s">
        <v>586</v>
      </c>
      <c r="F60" s="36" t="s">
        <v>587</v>
      </c>
      <c r="G60" s="37"/>
    </row>
    <row r="61" spans="1:7" s="31" customFormat="1" ht="12.75" x14ac:dyDescent="0.2">
      <c r="A61" s="28" t="s">
        <v>588</v>
      </c>
      <c r="B61" s="29" t="s">
        <v>589</v>
      </c>
      <c r="C61" s="30">
        <f>+C62</f>
        <v>23672128</v>
      </c>
      <c r="D61" s="120"/>
      <c r="E61" s="28" t="s">
        <v>588</v>
      </c>
      <c r="F61" s="29" t="s">
        <v>589</v>
      </c>
      <c r="G61" s="30">
        <f>+G62</f>
        <v>0</v>
      </c>
    </row>
    <row r="62" spans="1:7" x14ac:dyDescent="0.25">
      <c r="A62" s="35" t="s">
        <v>590</v>
      </c>
      <c r="B62" s="36" t="s">
        <v>591</v>
      </c>
      <c r="C62" s="37">
        <v>23672128</v>
      </c>
      <c r="D62" s="51"/>
      <c r="E62" s="35" t="s">
        <v>590</v>
      </c>
      <c r="F62" s="36" t="s">
        <v>591</v>
      </c>
      <c r="G62" s="37"/>
    </row>
    <row r="63" spans="1:7" s="31" customFormat="1" ht="12.75" x14ac:dyDescent="0.2">
      <c r="A63" s="103" t="s">
        <v>592</v>
      </c>
      <c r="B63" s="101" t="s">
        <v>372</v>
      </c>
      <c r="C63" s="102">
        <f>+C64+C71</f>
        <v>613341806.52999997</v>
      </c>
      <c r="D63" s="120"/>
      <c r="E63" s="103" t="s">
        <v>592</v>
      </c>
      <c r="F63" s="101" t="s">
        <v>372</v>
      </c>
      <c r="G63" s="102">
        <f>+G64+G71</f>
        <v>576977220.52999997</v>
      </c>
    </row>
    <row r="64" spans="1:7" s="31" customFormat="1" ht="12.75" x14ac:dyDescent="0.2">
      <c r="A64" s="40" t="s">
        <v>593</v>
      </c>
      <c r="B64" s="29" t="s">
        <v>537</v>
      </c>
      <c r="C64" s="30">
        <f>+C65</f>
        <v>576977220.52999997</v>
      </c>
      <c r="E64" s="40" t="s">
        <v>593</v>
      </c>
      <c r="F64" s="29" t="s">
        <v>537</v>
      </c>
      <c r="G64" s="30">
        <f>+G65</f>
        <v>576977220.52999997</v>
      </c>
    </row>
    <row r="65" spans="1:7" s="31" customFormat="1" ht="12.75" x14ac:dyDescent="0.2">
      <c r="A65" s="40" t="s">
        <v>594</v>
      </c>
      <c r="B65" s="29" t="s">
        <v>539</v>
      </c>
      <c r="C65" s="30">
        <f>+C66+C69</f>
        <v>576977220.52999997</v>
      </c>
      <c r="E65" s="40" t="s">
        <v>594</v>
      </c>
      <c r="F65" s="29" t="s">
        <v>539</v>
      </c>
      <c r="G65" s="30">
        <f>+G66+G69</f>
        <v>576977220.52999997</v>
      </c>
    </row>
    <row r="66" spans="1:7" s="31" customFormat="1" ht="12.75" x14ac:dyDescent="0.2">
      <c r="A66" s="40" t="s">
        <v>595</v>
      </c>
      <c r="B66" s="29" t="s">
        <v>596</v>
      </c>
      <c r="C66" s="30">
        <f>SUM(C67:C68)</f>
        <v>537347731</v>
      </c>
      <c r="E66" s="40" t="s">
        <v>595</v>
      </c>
      <c r="F66" s="29" t="s">
        <v>596</v>
      </c>
      <c r="G66" s="30">
        <f>SUM(G67:G68)</f>
        <v>537347731</v>
      </c>
    </row>
    <row r="67" spans="1:7" ht="27" x14ac:dyDescent="0.25">
      <c r="A67" s="41" t="s">
        <v>597</v>
      </c>
      <c r="B67" s="36" t="s">
        <v>598</v>
      </c>
      <c r="C67" s="113">
        <f>485312003.8-250000000</f>
        <v>235312003.80000001</v>
      </c>
      <c r="E67" s="41" t="s">
        <v>597</v>
      </c>
      <c r="F67" s="36" t="s">
        <v>598</v>
      </c>
      <c r="G67" s="113">
        <f>485312003.8-250000000</f>
        <v>235312003.80000001</v>
      </c>
    </row>
    <row r="68" spans="1:7" x14ac:dyDescent="0.25">
      <c r="A68" s="41" t="s">
        <v>599</v>
      </c>
      <c r="B68" s="36" t="s">
        <v>347</v>
      </c>
      <c r="C68" s="109">
        <v>302035727.19999999</v>
      </c>
      <c r="E68" s="41" t="s">
        <v>599</v>
      </c>
      <c r="F68" s="36" t="s">
        <v>347</v>
      </c>
      <c r="G68" s="109">
        <v>302035727.19999999</v>
      </c>
    </row>
    <row r="69" spans="1:7" x14ac:dyDescent="0.25">
      <c r="A69" s="40">
        <v>12210102</v>
      </c>
      <c r="B69" s="29" t="s">
        <v>589</v>
      </c>
      <c r="C69" s="46">
        <f>+C70</f>
        <v>39629489.530000001</v>
      </c>
      <c r="E69" s="40">
        <v>12210102</v>
      </c>
      <c r="F69" s="29" t="s">
        <v>589</v>
      </c>
      <c r="G69" s="46">
        <f>+G70</f>
        <v>39629489.530000001</v>
      </c>
    </row>
    <row r="70" spans="1:7" x14ac:dyDescent="0.25">
      <c r="A70" s="40">
        <v>1221010201</v>
      </c>
      <c r="B70" s="36" t="s">
        <v>591</v>
      </c>
      <c r="C70" s="113">
        <v>39629489.530000001</v>
      </c>
      <c r="E70" s="40">
        <v>1221010201</v>
      </c>
      <c r="F70" s="36" t="s">
        <v>591</v>
      </c>
      <c r="G70" s="113">
        <v>39629489.530000001</v>
      </c>
    </row>
    <row r="71" spans="1:7" s="31" customFormat="1" ht="12.75" x14ac:dyDescent="0.2">
      <c r="A71" s="40" t="s">
        <v>600</v>
      </c>
      <c r="B71" s="29" t="s">
        <v>3</v>
      </c>
      <c r="C71" s="30">
        <f>+C72</f>
        <v>36364586</v>
      </c>
      <c r="E71" s="40" t="s">
        <v>600</v>
      </c>
      <c r="F71" s="29" t="s">
        <v>3</v>
      </c>
      <c r="G71" s="30">
        <f>+G72</f>
        <v>0</v>
      </c>
    </row>
    <row r="72" spans="1:7" s="31" customFormat="1" ht="12.75" x14ac:dyDescent="0.2">
      <c r="A72" s="40" t="s">
        <v>601</v>
      </c>
      <c r="B72" s="29" t="s">
        <v>576</v>
      </c>
      <c r="C72" s="30">
        <f>SUM(C73:C74)</f>
        <v>36364586</v>
      </c>
      <c r="E72" s="40" t="s">
        <v>601</v>
      </c>
      <c r="F72" s="29" t="s">
        <v>576</v>
      </c>
      <c r="G72" s="30">
        <f>SUM(G73:G74)</f>
        <v>0</v>
      </c>
    </row>
    <row r="73" spans="1:7" x14ac:dyDescent="0.25">
      <c r="A73" s="41" t="s">
        <v>602</v>
      </c>
      <c r="B73" s="36" t="s">
        <v>603</v>
      </c>
      <c r="C73" s="117">
        <v>12482108</v>
      </c>
      <c r="E73" s="41" t="s">
        <v>602</v>
      </c>
      <c r="F73" s="36" t="s">
        <v>603</v>
      </c>
      <c r="G73" s="117"/>
    </row>
    <row r="74" spans="1:7" x14ac:dyDescent="0.25">
      <c r="A74" s="41" t="s">
        <v>604</v>
      </c>
      <c r="B74" s="36" t="s">
        <v>605</v>
      </c>
      <c r="C74" s="117">
        <v>23882478</v>
      </c>
      <c r="E74" s="41" t="s">
        <v>604</v>
      </c>
      <c r="F74" s="36" t="s">
        <v>605</v>
      </c>
      <c r="G74" s="117"/>
    </row>
    <row r="75" spans="1:7" x14ac:dyDescent="0.25">
      <c r="A75" s="47"/>
      <c r="B75" s="48"/>
      <c r="C75" s="49"/>
    </row>
  </sheetData>
  <autoFilter ref="A1:G127"/>
  <mergeCells count="2">
    <mergeCell ref="E1:G1"/>
    <mergeCell ref="A1:C1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N229"/>
  <sheetViews>
    <sheetView zoomScale="115" zoomScaleNormal="115" workbookViewId="0">
      <pane xSplit="1" ySplit="3" topLeftCell="B4" activePane="bottomRight" state="frozen"/>
      <selection pane="topRight" activeCell="B1" sqref="B1"/>
      <selection pane="bottomLeft" activeCell="A2" sqref="A2"/>
      <selection pane="bottomRight" activeCell="A4" sqref="A4"/>
    </sheetView>
  </sheetViews>
  <sheetFormatPr baseColWidth="10" defaultRowHeight="15" x14ac:dyDescent="0.25"/>
  <cols>
    <col min="1" max="1" width="39.7109375" style="55" customWidth="1"/>
    <col min="2" max="2" width="18" style="16" hidden="1" customWidth="1"/>
    <col min="3" max="3" width="17.7109375" style="16" hidden="1" customWidth="1"/>
    <col min="4" max="4" width="16.140625" style="16" hidden="1" customWidth="1"/>
    <col min="5" max="5" width="17.42578125" style="16" hidden="1" customWidth="1"/>
    <col min="6" max="6" width="16.28515625" style="16" hidden="1" customWidth="1"/>
    <col min="7" max="7" width="17.140625" style="16" hidden="1" customWidth="1"/>
    <col min="8" max="8" width="16.42578125" style="16" hidden="1" customWidth="1"/>
    <col min="9" max="9" width="15.140625" style="16" hidden="1" customWidth="1"/>
    <col min="10" max="10" width="20.42578125" style="16" hidden="1" customWidth="1"/>
    <col min="11" max="11" width="21.5703125" style="16" hidden="1" customWidth="1"/>
    <col min="12" max="12" width="19.5703125" style="16" hidden="1" customWidth="1"/>
    <col min="13" max="13" width="16.42578125" style="16" hidden="1" customWidth="1"/>
    <col min="14" max="14" width="16.28515625" style="16" hidden="1" customWidth="1"/>
    <col min="15" max="15" width="16.7109375" style="16" hidden="1" customWidth="1"/>
    <col min="16" max="16" width="20.7109375" style="16" hidden="1" customWidth="1"/>
    <col min="17" max="17" width="20.42578125" style="16" hidden="1" customWidth="1"/>
    <col min="18" max="18" width="17.7109375" style="16" hidden="1" customWidth="1"/>
    <col min="19" max="19" width="16" style="16" hidden="1" customWidth="1"/>
    <col min="20" max="21" width="16.28515625" style="16" hidden="1" customWidth="1"/>
    <col min="22" max="22" width="17.7109375" style="16" hidden="1" customWidth="1"/>
    <col min="23" max="23" width="20.42578125" style="16" hidden="1" customWidth="1"/>
    <col min="24" max="24" width="16.42578125" style="16" hidden="1" customWidth="1"/>
    <col min="25" max="26" width="15.140625" style="16" hidden="1" customWidth="1"/>
    <col min="27" max="27" width="14.7109375" style="16" hidden="1" customWidth="1"/>
    <col min="28" max="29" width="16.28515625" style="16" hidden="1" customWidth="1"/>
    <col min="30" max="30" width="16.85546875" style="16" hidden="1" customWidth="1"/>
    <col min="31" max="31" width="18" style="16" hidden="1" customWidth="1"/>
    <col min="32" max="32" width="38.5703125" style="16" hidden="1" customWidth="1"/>
    <col min="33" max="33" width="16.28515625" style="16" hidden="1" customWidth="1"/>
    <col min="34" max="34" width="15.140625" style="16" hidden="1" customWidth="1"/>
    <col min="35" max="35" width="18" style="16" hidden="1" customWidth="1"/>
    <col min="36" max="36" width="16.28515625" style="16" hidden="1" customWidth="1"/>
    <col min="37" max="37" width="14.42578125" style="26" hidden="1" customWidth="1"/>
    <col min="38" max="39" width="14" style="26" hidden="1" customWidth="1"/>
    <col min="40" max="40" width="18.140625" style="26" hidden="1" customWidth="1"/>
    <col min="41" max="41" width="17.28515625" style="26" hidden="1" customWidth="1"/>
    <col min="42" max="42" width="14" style="26" hidden="1" customWidth="1"/>
    <col min="43" max="43" width="14.7109375" style="26" hidden="1" customWidth="1"/>
    <col min="44" max="44" width="15.140625" style="26" hidden="1" customWidth="1"/>
    <col min="45" max="45" width="14.7109375" style="26" hidden="1" customWidth="1"/>
    <col min="46" max="46" width="14" style="26" hidden="1" customWidth="1"/>
    <col min="47" max="47" width="15.140625" style="26" hidden="1" customWidth="1"/>
    <col min="48" max="48" width="14.7109375" style="26" hidden="1" customWidth="1"/>
    <col min="49" max="49" width="19.28515625" style="26" hidden="1" customWidth="1"/>
    <col min="50" max="50" width="20.85546875" style="26" hidden="1" customWidth="1"/>
    <col min="51" max="51" width="17.5703125" style="26" hidden="1" customWidth="1"/>
    <col min="52" max="52" width="18" style="26" hidden="1" customWidth="1"/>
    <col min="53" max="53" width="15.28515625" style="26" hidden="1" customWidth="1"/>
    <col min="54" max="54" width="17.28515625" style="26" hidden="1" customWidth="1"/>
    <col min="55" max="55" width="16.42578125" style="26" hidden="1" customWidth="1"/>
    <col min="56" max="56" width="14.7109375" style="26" hidden="1" customWidth="1"/>
    <col min="57" max="57" width="14" style="26" hidden="1" customWidth="1"/>
    <col min="58" max="59" width="14.7109375" style="26" hidden="1" customWidth="1"/>
    <col min="60" max="60" width="15.140625" style="26" hidden="1" customWidth="1"/>
    <col min="61" max="61" width="15.85546875" style="26" hidden="1" customWidth="1"/>
    <col min="62" max="62" width="18" style="26" hidden="1" customWidth="1"/>
    <col min="63" max="63" width="18" style="16" hidden="1" customWidth="1"/>
    <col min="64" max="64" width="19.140625" style="16" bestFit="1" customWidth="1"/>
    <col min="65" max="65" width="16.28515625" style="16" bestFit="1" customWidth="1"/>
    <col min="66" max="67" width="11.42578125" style="16" customWidth="1"/>
    <col min="68" max="16384" width="11.42578125" style="16"/>
  </cols>
  <sheetData>
    <row r="1" spans="1:64" s="17" customFormat="1" x14ac:dyDescent="0.25">
      <c r="A1" s="67"/>
      <c r="B1" s="149" t="s">
        <v>383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50" t="s">
        <v>511</v>
      </c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1" t="s">
        <v>611</v>
      </c>
      <c r="AK1" s="152"/>
      <c r="AL1" s="152"/>
      <c r="AM1" s="152"/>
      <c r="AN1" s="152"/>
      <c r="AO1" s="152"/>
      <c r="AP1" s="152"/>
      <c r="AQ1" s="152"/>
      <c r="AR1" s="152"/>
      <c r="AS1" s="152"/>
      <c r="AT1" s="152"/>
      <c r="AU1" s="152"/>
      <c r="AV1" s="152"/>
      <c r="AW1" s="152"/>
      <c r="AX1" s="152"/>
      <c r="AY1" s="152"/>
      <c r="AZ1" s="153"/>
      <c r="BA1" s="151" t="s">
        <v>615</v>
      </c>
      <c r="BB1" s="152"/>
      <c r="BC1" s="152"/>
      <c r="BD1" s="152"/>
      <c r="BE1" s="152"/>
      <c r="BF1" s="152"/>
      <c r="BG1" s="152"/>
      <c r="BH1" s="152"/>
      <c r="BI1" s="152"/>
      <c r="BJ1" s="153"/>
      <c r="BK1" s="95"/>
      <c r="BL1" s="95"/>
    </row>
    <row r="2" spans="1:64" x14ac:dyDescent="0.25">
      <c r="A2" s="68"/>
      <c r="B2" s="69">
        <f t="shared" ref="B2:AE2" si="0">+B206-B205</f>
        <v>0</v>
      </c>
      <c r="C2" s="69">
        <f t="shared" si="0"/>
        <v>0</v>
      </c>
      <c r="D2" s="69">
        <f t="shared" si="0"/>
        <v>0</v>
      </c>
      <c r="E2" s="69">
        <f t="shared" si="0"/>
        <v>0</v>
      </c>
      <c r="F2" s="69">
        <f t="shared" si="0"/>
        <v>0</v>
      </c>
      <c r="G2" s="69">
        <f t="shared" si="0"/>
        <v>0</v>
      </c>
      <c r="H2" s="69">
        <f t="shared" si="0"/>
        <v>0</v>
      </c>
      <c r="I2" s="69">
        <f t="shared" si="0"/>
        <v>0</v>
      </c>
      <c r="J2" s="69">
        <f t="shared" si="0"/>
        <v>0</v>
      </c>
      <c r="K2" s="69">
        <f t="shared" si="0"/>
        <v>0</v>
      </c>
      <c r="L2" s="69">
        <f t="shared" si="0"/>
        <v>0</v>
      </c>
      <c r="M2" s="69">
        <f t="shared" si="0"/>
        <v>0</v>
      </c>
      <c r="N2" s="69">
        <f t="shared" si="0"/>
        <v>0</v>
      </c>
      <c r="O2" s="69">
        <f t="shared" si="0"/>
        <v>0</v>
      </c>
      <c r="P2" s="69">
        <f t="shared" si="0"/>
        <v>0</v>
      </c>
      <c r="Q2" s="69">
        <f t="shared" si="0"/>
        <v>0</v>
      </c>
      <c r="R2" s="69">
        <f t="shared" si="0"/>
        <v>0</v>
      </c>
      <c r="S2" s="69">
        <f t="shared" si="0"/>
        <v>0</v>
      </c>
      <c r="T2" s="69">
        <f t="shared" si="0"/>
        <v>0</v>
      </c>
      <c r="U2" s="69">
        <f t="shared" si="0"/>
        <v>0</v>
      </c>
      <c r="V2" s="69">
        <f t="shared" si="0"/>
        <v>0</v>
      </c>
      <c r="W2" s="91">
        <f t="shared" si="0"/>
        <v>0</v>
      </c>
      <c r="X2" s="73">
        <f t="shared" si="0"/>
        <v>0</v>
      </c>
      <c r="Y2" s="73">
        <f t="shared" si="0"/>
        <v>0</v>
      </c>
      <c r="Z2" s="73">
        <f t="shared" si="0"/>
        <v>0</v>
      </c>
      <c r="AA2" s="73">
        <f t="shared" si="0"/>
        <v>0</v>
      </c>
      <c r="AB2" s="73">
        <f t="shared" si="0"/>
        <v>0</v>
      </c>
      <c r="AC2" s="73">
        <f t="shared" si="0"/>
        <v>0</v>
      </c>
      <c r="AD2" s="73">
        <f t="shared" si="0"/>
        <v>0</v>
      </c>
      <c r="AE2" s="73">
        <f t="shared" si="0"/>
        <v>0</v>
      </c>
      <c r="AF2" s="73"/>
      <c r="AG2" s="73"/>
      <c r="AH2" s="73">
        <f t="shared" ref="AH2:AM2" si="1">+AH206-AH205</f>
        <v>0</v>
      </c>
      <c r="AI2" s="86">
        <f t="shared" si="1"/>
        <v>0</v>
      </c>
      <c r="AJ2" s="78">
        <f t="shared" si="1"/>
        <v>0</v>
      </c>
      <c r="AK2" s="78">
        <f t="shared" si="1"/>
        <v>0</v>
      </c>
      <c r="AL2" s="78">
        <f t="shared" si="1"/>
        <v>0</v>
      </c>
      <c r="AM2" s="78">
        <f t="shared" si="1"/>
        <v>0</v>
      </c>
      <c r="AN2" s="78">
        <f t="shared" ref="AN2:AS2" si="2">+AN206-AN205</f>
        <v>0</v>
      </c>
      <c r="AO2" s="78">
        <f t="shared" si="2"/>
        <v>0</v>
      </c>
      <c r="AP2" s="78">
        <f t="shared" si="2"/>
        <v>0</v>
      </c>
      <c r="AQ2" s="78">
        <f t="shared" si="2"/>
        <v>0</v>
      </c>
      <c r="AR2" s="78">
        <f t="shared" si="2"/>
        <v>0</v>
      </c>
      <c r="AS2" s="78">
        <f t="shared" si="2"/>
        <v>0</v>
      </c>
      <c r="AT2" s="78">
        <f>+AT206-AT205</f>
        <v>0</v>
      </c>
      <c r="AU2" s="78">
        <f t="shared" ref="AU2:BI2" si="3">+AU206-AU205</f>
        <v>0</v>
      </c>
      <c r="AV2" s="78">
        <f t="shared" ref="AV2" si="4">+AV206-AV205</f>
        <v>0</v>
      </c>
      <c r="AW2" s="78">
        <f t="shared" si="3"/>
        <v>0</v>
      </c>
      <c r="AX2" s="78">
        <f t="shared" si="3"/>
        <v>0</v>
      </c>
      <c r="AY2" s="78">
        <f t="shared" si="3"/>
        <v>0</v>
      </c>
      <c r="AZ2" s="140">
        <f t="shared" ref="AZ2" si="5">+AZ206-AZ205</f>
        <v>0</v>
      </c>
      <c r="BA2" s="78">
        <f t="shared" si="3"/>
        <v>0</v>
      </c>
      <c r="BB2" s="78">
        <f t="shared" ref="BB2" si="6">+BB206-BB205</f>
        <v>563092.27</v>
      </c>
      <c r="BC2" s="78">
        <f t="shared" ref="BC2:BD2" si="7">+BC206-BC205</f>
        <v>0</v>
      </c>
      <c r="BD2" s="78">
        <f t="shared" si="7"/>
        <v>0</v>
      </c>
      <c r="BE2" s="78">
        <f t="shared" ref="BE2:BF2" si="8">+BE206-BE205</f>
        <v>0</v>
      </c>
      <c r="BF2" s="78">
        <f t="shared" si="8"/>
        <v>0</v>
      </c>
      <c r="BG2" s="78">
        <f t="shared" ref="BG2" si="9">+BG206-BG205</f>
        <v>0</v>
      </c>
      <c r="BH2" s="78">
        <f t="shared" ref="BH2" si="10">+BH206-BH205</f>
        <v>3321227</v>
      </c>
      <c r="BI2" s="78">
        <f t="shared" si="3"/>
        <v>23882478</v>
      </c>
      <c r="BJ2" s="81">
        <f>+BJ206-BJ205</f>
        <v>0</v>
      </c>
      <c r="BK2" s="96"/>
      <c r="BL2" s="96"/>
    </row>
    <row r="3" spans="1:64" x14ac:dyDescent="0.25">
      <c r="A3" s="67" t="s">
        <v>322</v>
      </c>
      <c r="B3" s="70" t="s">
        <v>317</v>
      </c>
      <c r="C3" s="70" t="s">
        <v>380</v>
      </c>
      <c r="D3" s="70" t="s">
        <v>617</v>
      </c>
      <c r="E3" s="70" t="s">
        <v>388</v>
      </c>
      <c r="F3" s="70" t="s">
        <v>318</v>
      </c>
      <c r="G3" s="70" t="s">
        <v>389</v>
      </c>
      <c r="H3" s="70" t="s">
        <v>390</v>
      </c>
      <c r="I3" s="70" t="s">
        <v>391</v>
      </c>
      <c r="J3" s="70" t="s">
        <v>392</v>
      </c>
      <c r="K3" s="70" t="s">
        <v>319</v>
      </c>
      <c r="L3" s="70" t="s">
        <v>393</v>
      </c>
      <c r="M3" s="70" t="s">
        <v>394</v>
      </c>
      <c r="N3" s="70" t="s">
        <v>395</v>
      </c>
      <c r="O3" s="70" t="s">
        <v>396</v>
      </c>
      <c r="P3" s="70" t="s">
        <v>397</v>
      </c>
      <c r="Q3" s="70" t="s">
        <v>398</v>
      </c>
      <c r="R3" s="70" t="s">
        <v>321</v>
      </c>
      <c r="S3" s="70" t="s">
        <v>386</v>
      </c>
      <c r="T3" s="70" t="s">
        <v>385</v>
      </c>
      <c r="U3" s="70" t="s">
        <v>323</v>
      </c>
      <c r="V3" s="70" t="s">
        <v>649</v>
      </c>
      <c r="W3" s="92" t="s">
        <v>79</v>
      </c>
      <c r="X3" s="74" t="s">
        <v>399</v>
      </c>
      <c r="Y3" s="74" t="s">
        <v>633</v>
      </c>
      <c r="Z3" s="74" t="s">
        <v>396</v>
      </c>
      <c r="AA3" s="74" t="s">
        <v>397</v>
      </c>
      <c r="AB3" s="74" t="s">
        <v>609</v>
      </c>
      <c r="AC3" s="74" t="s">
        <v>382</v>
      </c>
      <c r="AD3" s="74" t="s">
        <v>381</v>
      </c>
      <c r="AE3" s="74" t="s">
        <v>610</v>
      </c>
      <c r="AF3" s="74" t="s">
        <v>652</v>
      </c>
      <c r="AG3" s="74" t="s">
        <v>653</v>
      </c>
      <c r="AH3" s="74" t="s">
        <v>400</v>
      </c>
      <c r="AI3" s="87" t="s">
        <v>79</v>
      </c>
      <c r="AJ3" s="79" t="s">
        <v>513</v>
      </c>
      <c r="AK3" s="79" t="s">
        <v>515</v>
      </c>
      <c r="AL3" s="79" t="s">
        <v>380</v>
      </c>
      <c r="AM3" s="79" t="s">
        <v>391</v>
      </c>
      <c r="AN3" s="79" t="s">
        <v>392</v>
      </c>
      <c r="AO3" s="79" t="s">
        <v>514</v>
      </c>
      <c r="AP3" s="79" t="s">
        <v>612</v>
      </c>
      <c r="AQ3" s="79" t="s">
        <v>397</v>
      </c>
      <c r="AR3" s="79" t="s">
        <v>321</v>
      </c>
      <c r="AS3" s="79" t="s">
        <v>613</v>
      </c>
      <c r="AT3" s="79" t="s">
        <v>614</v>
      </c>
      <c r="AU3" s="79" t="s">
        <v>385</v>
      </c>
      <c r="AV3" s="79" t="s">
        <v>379</v>
      </c>
      <c r="AW3" s="79" t="s">
        <v>629</v>
      </c>
      <c r="AX3" s="79" t="s">
        <v>637</v>
      </c>
      <c r="AY3" s="79" t="s">
        <v>616</v>
      </c>
      <c r="AZ3" s="141" t="s">
        <v>616</v>
      </c>
      <c r="BA3" s="79" t="s">
        <v>654</v>
      </c>
      <c r="BB3" s="79" t="s">
        <v>514</v>
      </c>
      <c r="BC3" s="79" t="s">
        <v>399</v>
      </c>
      <c r="BD3" s="79" t="s">
        <v>320</v>
      </c>
      <c r="BE3" s="79" t="s">
        <v>321</v>
      </c>
      <c r="BF3" s="79" t="s">
        <v>397</v>
      </c>
      <c r="BG3" s="79" t="s">
        <v>384</v>
      </c>
      <c r="BH3" s="79" t="s">
        <v>610</v>
      </c>
      <c r="BI3" s="79" t="s">
        <v>400</v>
      </c>
      <c r="BJ3" s="82" t="s">
        <v>79</v>
      </c>
      <c r="BK3" s="95" t="s">
        <v>655</v>
      </c>
      <c r="BL3" s="95" t="s">
        <v>79</v>
      </c>
    </row>
    <row r="4" spans="1:64" s="17" customFormat="1" ht="30" x14ac:dyDescent="0.25">
      <c r="A4" s="56" t="s">
        <v>404</v>
      </c>
      <c r="B4" s="70">
        <f t="shared" ref="B4:AE4" si="11">+B5+B23+B39</f>
        <v>110000000</v>
      </c>
      <c r="C4" s="70">
        <f t="shared" si="11"/>
        <v>0</v>
      </c>
      <c r="D4" s="70">
        <f t="shared" si="11"/>
        <v>0</v>
      </c>
      <c r="E4" s="70">
        <f t="shared" si="11"/>
        <v>115651083</v>
      </c>
      <c r="F4" s="70">
        <f t="shared" si="11"/>
        <v>0</v>
      </c>
      <c r="G4" s="70">
        <f t="shared" si="11"/>
        <v>0</v>
      </c>
      <c r="H4" s="70">
        <f t="shared" si="11"/>
        <v>0</v>
      </c>
      <c r="I4" s="70">
        <f t="shared" si="11"/>
        <v>41235000</v>
      </c>
      <c r="J4" s="70">
        <f t="shared" si="11"/>
        <v>0</v>
      </c>
      <c r="K4" s="70">
        <f t="shared" si="11"/>
        <v>0</v>
      </c>
      <c r="L4" s="70">
        <f t="shared" si="11"/>
        <v>0</v>
      </c>
      <c r="M4" s="70">
        <f t="shared" si="11"/>
        <v>0</v>
      </c>
      <c r="N4" s="70">
        <f t="shared" si="11"/>
        <v>0</v>
      </c>
      <c r="O4" s="70">
        <f t="shared" si="11"/>
        <v>0</v>
      </c>
      <c r="P4" s="70">
        <f t="shared" si="11"/>
        <v>83200644</v>
      </c>
      <c r="Q4" s="70">
        <f t="shared" si="11"/>
        <v>0</v>
      </c>
      <c r="R4" s="70">
        <f t="shared" si="11"/>
        <v>0</v>
      </c>
      <c r="S4" s="70">
        <f t="shared" si="11"/>
        <v>0</v>
      </c>
      <c r="T4" s="70">
        <f t="shared" si="11"/>
        <v>0</v>
      </c>
      <c r="U4" s="70">
        <f t="shared" si="11"/>
        <v>0</v>
      </c>
      <c r="V4" s="70">
        <f t="shared" si="11"/>
        <v>0</v>
      </c>
      <c r="W4" s="92">
        <f t="shared" si="11"/>
        <v>350086727</v>
      </c>
      <c r="X4" s="75">
        <f t="shared" si="11"/>
        <v>0</v>
      </c>
      <c r="Y4" s="75">
        <f t="shared" si="11"/>
        <v>0</v>
      </c>
      <c r="Z4" s="75">
        <f t="shared" si="11"/>
        <v>0</v>
      </c>
      <c r="AA4" s="75">
        <f t="shared" si="11"/>
        <v>8929812</v>
      </c>
      <c r="AB4" s="75">
        <f t="shared" si="11"/>
        <v>0</v>
      </c>
      <c r="AC4" s="75">
        <f t="shared" si="11"/>
        <v>0</v>
      </c>
      <c r="AD4" s="75">
        <f t="shared" si="11"/>
        <v>0</v>
      </c>
      <c r="AE4" s="75">
        <f t="shared" si="11"/>
        <v>0</v>
      </c>
      <c r="AF4" s="75"/>
      <c r="AG4" s="75"/>
      <c r="AH4" s="75">
        <f t="shared" ref="AH4:BJ4" si="12">+AH5+AH23+AH39</f>
        <v>0</v>
      </c>
      <c r="AI4" s="88">
        <f t="shared" si="12"/>
        <v>8929812</v>
      </c>
      <c r="AJ4" s="24">
        <f t="shared" si="12"/>
        <v>390583979.05000001</v>
      </c>
      <c r="AK4" s="24">
        <f t="shared" si="12"/>
        <v>0</v>
      </c>
      <c r="AL4" s="24">
        <f t="shared" si="12"/>
        <v>0</v>
      </c>
      <c r="AM4" s="24">
        <f t="shared" si="12"/>
        <v>7530087</v>
      </c>
      <c r="AN4" s="24">
        <f t="shared" si="12"/>
        <v>0</v>
      </c>
      <c r="AO4" s="24">
        <f t="shared" si="12"/>
        <v>0</v>
      </c>
      <c r="AP4" s="24">
        <f t="shared" si="12"/>
        <v>0</v>
      </c>
      <c r="AQ4" s="24">
        <f t="shared" si="12"/>
        <v>348788.25</v>
      </c>
      <c r="AR4" s="24">
        <f t="shared" si="12"/>
        <v>0</v>
      </c>
      <c r="AS4" s="24">
        <f t="shared" si="12"/>
        <v>0</v>
      </c>
      <c r="AT4" s="24">
        <f t="shared" si="12"/>
        <v>0</v>
      </c>
      <c r="AU4" s="24">
        <f t="shared" si="12"/>
        <v>0</v>
      </c>
      <c r="AV4" s="24">
        <f t="shared" si="12"/>
        <v>0</v>
      </c>
      <c r="AW4" s="24">
        <f t="shared" si="12"/>
        <v>0</v>
      </c>
      <c r="AX4" s="24">
        <f t="shared" si="12"/>
        <v>0</v>
      </c>
      <c r="AY4" s="24">
        <f t="shared" si="12"/>
        <v>0</v>
      </c>
      <c r="AZ4" s="142">
        <f t="shared" si="12"/>
        <v>398462854.30000001</v>
      </c>
      <c r="BA4" s="24">
        <f t="shared" si="12"/>
        <v>0</v>
      </c>
      <c r="BB4" s="24">
        <f t="shared" si="12"/>
        <v>0</v>
      </c>
      <c r="BC4" s="24">
        <f t="shared" si="12"/>
        <v>0</v>
      </c>
      <c r="BD4" s="24">
        <f t="shared" si="12"/>
        <v>0</v>
      </c>
      <c r="BE4" s="24">
        <f t="shared" si="12"/>
        <v>0</v>
      </c>
      <c r="BF4" s="24">
        <f t="shared" si="12"/>
        <v>1012270</v>
      </c>
      <c r="BG4" s="24">
        <f t="shared" si="12"/>
        <v>0</v>
      </c>
      <c r="BH4" s="24">
        <f t="shared" si="12"/>
        <v>0</v>
      </c>
      <c r="BI4" s="24">
        <f t="shared" si="12"/>
        <v>0</v>
      </c>
      <c r="BJ4" s="83">
        <f t="shared" si="12"/>
        <v>1012270</v>
      </c>
      <c r="BK4" s="95">
        <f>+AI4+AZ4+BJ4</f>
        <v>408404936.30000001</v>
      </c>
      <c r="BL4" s="95">
        <f>+W4+AI4+AZ4+BJ4</f>
        <v>758491663.29999995</v>
      </c>
    </row>
    <row r="5" spans="1:64" s="17" customFormat="1" x14ac:dyDescent="0.25">
      <c r="A5" s="57" t="s">
        <v>405</v>
      </c>
      <c r="B5" s="70">
        <f t="shared" ref="B5:AE5" si="13">+B6+B9+B12+B16+B19</f>
        <v>110000000</v>
      </c>
      <c r="C5" s="70">
        <f t="shared" si="13"/>
        <v>0</v>
      </c>
      <c r="D5" s="70">
        <f t="shared" si="13"/>
        <v>0</v>
      </c>
      <c r="E5" s="70">
        <f t="shared" si="13"/>
        <v>0</v>
      </c>
      <c r="F5" s="70">
        <f t="shared" si="13"/>
        <v>0</v>
      </c>
      <c r="G5" s="70">
        <f t="shared" si="13"/>
        <v>0</v>
      </c>
      <c r="H5" s="70">
        <f t="shared" si="13"/>
        <v>0</v>
      </c>
      <c r="I5" s="70">
        <f t="shared" si="13"/>
        <v>41235000</v>
      </c>
      <c r="J5" s="70">
        <f t="shared" si="13"/>
        <v>0</v>
      </c>
      <c r="K5" s="70">
        <f t="shared" si="13"/>
        <v>0</v>
      </c>
      <c r="L5" s="70">
        <f t="shared" si="13"/>
        <v>0</v>
      </c>
      <c r="M5" s="70">
        <f t="shared" si="13"/>
        <v>0</v>
      </c>
      <c r="N5" s="70">
        <f t="shared" si="13"/>
        <v>0</v>
      </c>
      <c r="O5" s="70">
        <f t="shared" si="13"/>
        <v>0</v>
      </c>
      <c r="P5" s="70">
        <f t="shared" si="13"/>
        <v>0</v>
      </c>
      <c r="Q5" s="70">
        <f t="shared" si="13"/>
        <v>0</v>
      </c>
      <c r="R5" s="70">
        <f t="shared" si="13"/>
        <v>0</v>
      </c>
      <c r="S5" s="70">
        <f t="shared" si="13"/>
        <v>0</v>
      </c>
      <c r="T5" s="70">
        <f t="shared" si="13"/>
        <v>0</v>
      </c>
      <c r="U5" s="70">
        <f t="shared" si="13"/>
        <v>0</v>
      </c>
      <c r="V5" s="70">
        <f t="shared" si="13"/>
        <v>0</v>
      </c>
      <c r="W5" s="92">
        <f t="shared" si="13"/>
        <v>151235000</v>
      </c>
      <c r="X5" s="75">
        <f t="shared" si="13"/>
        <v>0</v>
      </c>
      <c r="Y5" s="75">
        <f t="shared" si="13"/>
        <v>0</v>
      </c>
      <c r="Z5" s="75">
        <f t="shared" si="13"/>
        <v>0</v>
      </c>
      <c r="AA5" s="75">
        <f t="shared" si="13"/>
        <v>0</v>
      </c>
      <c r="AB5" s="75">
        <f t="shared" si="13"/>
        <v>0</v>
      </c>
      <c r="AC5" s="75">
        <f t="shared" si="13"/>
        <v>0</v>
      </c>
      <c r="AD5" s="75">
        <f t="shared" si="13"/>
        <v>0</v>
      </c>
      <c r="AE5" s="75">
        <f t="shared" si="13"/>
        <v>0</v>
      </c>
      <c r="AF5" s="75"/>
      <c r="AG5" s="75"/>
      <c r="AH5" s="75">
        <f t="shared" ref="AH5:BJ5" si="14">+AH6+AH9+AH12+AH16+AH19</f>
        <v>0</v>
      </c>
      <c r="AI5" s="88">
        <f t="shared" si="14"/>
        <v>0</v>
      </c>
      <c r="AJ5" s="24">
        <f t="shared" si="14"/>
        <v>0</v>
      </c>
      <c r="AK5" s="24">
        <f t="shared" si="14"/>
        <v>0</v>
      </c>
      <c r="AL5" s="24">
        <f t="shared" si="14"/>
        <v>0</v>
      </c>
      <c r="AM5" s="24">
        <f t="shared" si="14"/>
        <v>7530087</v>
      </c>
      <c r="AN5" s="24">
        <f t="shared" si="14"/>
        <v>0</v>
      </c>
      <c r="AO5" s="24">
        <f t="shared" si="14"/>
        <v>0</v>
      </c>
      <c r="AP5" s="24">
        <f t="shared" si="14"/>
        <v>0</v>
      </c>
      <c r="AQ5" s="24">
        <f t="shared" si="14"/>
        <v>0</v>
      </c>
      <c r="AR5" s="24">
        <f t="shared" si="14"/>
        <v>0</v>
      </c>
      <c r="AS5" s="24">
        <f t="shared" si="14"/>
        <v>0</v>
      </c>
      <c r="AT5" s="24">
        <f t="shared" si="14"/>
        <v>0</v>
      </c>
      <c r="AU5" s="24">
        <f t="shared" si="14"/>
        <v>0</v>
      </c>
      <c r="AV5" s="24">
        <f t="shared" si="14"/>
        <v>0</v>
      </c>
      <c r="AW5" s="24">
        <f t="shared" si="14"/>
        <v>0</v>
      </c>
      <c r="AX5" s="24">
        <f t="shared" si="14"/>
        <v>0</v>
      </c>
      <c r="AY5" s="24">
        <f t="shared" si="14"/>
        <v>0</v>
      </c>
      <c r="AZ5" s="142">
        <f t="shared" si="14"/>
        <v>7530087</v>
      </c>
      <c r="BA5" s="24">
        <f t="shared" si="14"/>
        <v>0</v>
      </c>
      <c r="BB5" s="24">
        <f t="shared" si="14"/>
        <v>0</v>
      </c>
      <c r="BC5" s="24">
        <f t="shared" si="14"/>
        <v>0</v>
      </c>
      <c r="BD5" s="24">
        <f t="shared" si="14"/>
        <v>0</v>
      </c>
      <c r="BE5" s="24">
        <f t="shared" si="14"/>
        <v>0</v>
      </c>
      <c r="BF5" s="24">
        <f t="shared" si="14"/>
        <v>0</v>
      </c>
      <c r="BG5" s="24">
        <f t="shared" si="14"/>
        <v>0</v>
      </c>
      <c r="BH5" s="24">
        <f t="shared" si="14"/>
        <v>0</v>
      </c>
      <c r="BI5" s="24">
        <f t="shared" si="14"/>
        <v>0</v>
      </c>
      <c r="BJ5" s="83">
        <f t="shared" si="14"/>
        <v>0</v>
      </c>
      <c r="BK5" s="95">
        <f t="shared" ref="BK5" si="15">+AI5+AZ5+BJ5</f>
        <v>7530087</v>
      </c>
      <c r="BL5" s="95">
        <f t="shared" ref="BL5:BL54" si="16">+W5+AI5+AZ5+BJ5</f>
        <v>158765087</v>
      </c>
    </row>
    <row r="6" spans="1:64" s="17" customFormat="1" ht="30" x14ac:dyDescent="0.25">
      <c r="A6" s="58" t="s">
        <v>406</v>
      </c>
      <c r="B6" s="70">
        <f t="shared" ref="B6:BJ6" si="17">+B7</f>
        <v>110000000</v>
      </c>
      <c r="C6" s="70">
        <f t="shared" si="17"/>
        <v>0</v>
      </c>
      <c r="D6" s="70">
        <f t="shared" si="17"/>
        <v>0</v>
      </c>
      <c r="E6" s="70">
        <f t="shared" si="17"/>
        <v>0</v>
      </c>
      <c r="F6" s="70">
        <f t="shared" si="17"/>
        <v>0</v>
      </c>
      <c r="G6" s="70">
        <f t="shared" si="17"/>
        <v>0</v>
      </c>
      <c r="H6" s="70">
        <f t="shared" si="17"/>
        <v>0</v>
      </c>
      <c r="I6" s="70">
        <f t="shared" si="17"/>
        <v>0</v>
      </c>
      <c r="J6" s="70">
        <f t="shared" si="17"/>
        <v>0</v>
      </c>
      <c r="K6" s="70">
        <f t="shared" si="17"/>
        <v>0</v>
      </c>
      <c r="L6" s="70">
        <f t="shared" si="17"/>
        <v>0</v>
      </c>
      <c r="M6" s="70">
        <f t="shared" si="17"/>
        <v>0</v>
      </c>
      <c r="N6" s="70">
        <f t="shared" si="17"/>
        <v>0</v>
      </c>
      <c r="O6" s="70">
        <f t="shared" si="17"/>
        <v>0</v>
      </c>
      <c r="P6" s="70">
        <f t="shared" si="17"/>
        <v>0</v>
      </c>
      <c r="Q6" s="70">
        <f t="shared" si="17"/>
        <v>0</v>
      </c>
      <c r="R6" s="70">
        <f t="shared" si="17"/>
        <v>0</v>
      </c>
      <c r="S6" s="70">
        <f t="shared" si="17"/>
        <v>0</v>
      </c>
      <c r="T6" s="70">
        <f t="shared" si="17"/>
        <v>0</v>
      </c>
      <c r="U6" s="70">
        <f t="shared" si="17"/>
        <v>0</v>
      </c>
      <c r="V6" s="70">
        <f t="shared" si="17"/>
        <v>0</v>
      </c>
      <c r="W6" s="92">
        <f t="shared" si="17"/>
        <v>110000000</v>
      </c>
      <c r="X6" s="75">
        <f t="shared" si="17"/>
        <v>0</v>
      </c>
      <c r="Y6" s="75">
        <f t="shared" si="17"/>
        <v>0</v>
      </c>
      <c r="Z6" s="75">
        <f t="shared" si="17"/>
        <v>0</v>
      </c>
      <c r="AA6" s="75">
        <f t="shared" si="17"/>
        <v>0</v>
      </c>
      <c r="AB6" s="75">
        <f t="shared" si="17"/>
        <v>0</v>
      </c>
      <c r="AC6" s="75">
        <f t="shared" si="17"/>
        <v>0</v>
      </c>
      <c r="AD6" s="75">
        <f t="shared" si="17"/>
        <v>0</v>
      </c>
      <c r="AE6" s="75">
        <f t="shared" si="17"/>
        <v>0</v>
      </c>
      <c r="AF6" s="75"/>
      <c r="AG6" s="75"/>
      <c r="AH6" s="75">
        <f t="shared" si="17"/>
        <v>0</v>
      </c>
      <c r="AI6" s="88">
        <f t="shared" si="17"/>
        <v>0</v>
      </c>
      <c r="AJ6" s="24">
        <f t="shared" si="17"/>
        <v>0</v>
      </c>
      <c r="AK6" s="24">
        <f t="shared" si="17"/>
        <v>0</v>
      </c>
      <c r="AL6" s="24">
        <f t="shared" si="17"/>
        <v>0</v>
      </c>
      <c r="AM6" s="24">
        <f t="shared" si="17"/>
        <v>0</v>
      </c>
      <c r="AN6" s="24">
        <f t="shared" si="17"/>
        <v>0</v>
      </c>
      <c r="AO6" s="24">
        <f t="shared" si="17"/>
        <v>0</v>
      </c>
      <c r="AP6" s="24">
        <f t="shared" si="17"/>
        <v>0</v>
      </c>
      <c r="AQ6" s="24">
        <f t="shared" si="17"/>
        <v>0</v>
      </c>
      <c r="AR6" s="24">
        <f t="shared" si="17"/>
        <v>0</v>
      </c>
      <c r="AS6" s="24">
        <f t="shared" si="17"/>
        <v>0</v>
      </c>
      <c r="AT6" s="24">
        <f t="shared" si="17"/>
        <v>0</v>
      </c>
      <c r="AU6" s="24">
        <f t="shared" si="17"/>
        <v>0</v>
      </c>
      <c r="AV6" s="24">
        <f>+AV7</f>
        <v>0</v>
      </c>
      <c r="AW6" s="24">
        <f>+AW7</f>
        <v>0</v>
      </c>
      <c r="AX6" s="24">
        <f>+AX7</f>
        <v>0</v>
      </c>
      <c r="AY6" s="24">
        <f>+AY7</f>
        <v>0</v>
      </c>
      <c r="AZ6" s="142">
        <f>+AZ7</f>
        <v>0</v>
      </c>
      <c r="BA6" s="24">
        <f t="shared" si="17"/>
        <v>0</v>
      </c>
      <c r="BB6" s="24">
        <f t="shared" si="17"/>
        <v>0</v>
      </c>
      <c r="BC6" s="24">
        <f t="shared" si="17"/>
        <v>0</v>
      </c>
      <c r="BD6" s="24">
        <f t="shared" si="17"/>
        <v>0</v>
      </c>
      <c r="BE6" s="24">
        <f t="shared" si="17"/>
        <v>0</v>
      </c>
      <c r="BF6" s="24">
        <f t="shared" si="17"/>
        <v>0</v>
      </c>
      <c r="BG6" s="24">
        <f t="shared" si="17"/>
        <v>0</v>
      </c>
      <c r="BH6" s="24">
        <f t="shared" si="17"/>
        <v>0</v>
      </c>
      <c r="BI6" s="24">
        <f t="shared" si="17"/>
        <v>0</v>
      </c>
      <c r="BJ6" s="83">
        <f t="shared" si="17"/>
        <v>0</v>
      </c>
      <c r="BK6" s="95">
        <f>+AI6+AZ6+BJ6</f>
        <v>0</v>
      </c>
      <c r="BL6" s="95">
        <f t="shared" si="16"/>
        <v>110000000</v>
      </c>
    </row>
    <row r="7" spans="1:64" s="17" customFormat="1" ht="45" x14ac:dyDescent="0.25">
      <c r="A7" s="59" t="s">
        <v>407</v>
      </c>
      <c r="B7" s="70">
        <f t="shared" ref="B7:AE7" si="18">SUM(B8:B8)</f>
        <v>110000000</v>
      </c>
      <c r="C7" s="70">
        <f t="shared" si="18"/>
        <v>0</v>
      </c>
      <c r="D7" s="70">
        <f t="shared" si="18"/>
        <v>0</v>
      </c>
      <c r="E7" s="70">
        <f t="shared" si="18"/>
        <v>0</v>
      </c>
      <c r="F7" s="70">
        <f t="shared" si="18"/>
        <v>0</v>
      </c>
      <c r="G7" s="70">
        <f t="shared" si="18"/>
        <v>0</v>
      </c>
      <c r="H7" s="70">
        <f t="shared" si="18"/>
        <v>0</v>
      </c>
      <c r="I7" s="70">
        <f t="shared" si="18"/>
        <v>0</v>
      </c>
      <c r="J7" s="70">
        <f t="shared" si="18"/>
        <v>0</v>
      </c>
      <c r="K7" s="70">
        <f t="shared" si="18"/>
        <v>0</v>
      </c>
      <c r="L7" s="70">
        <f t="shared" si="18"/>
        <v>0</v>
      </c>
      <c r="M7" s="70">
        <f t="shared" si="18"/>
        <v>0</v>
      </c>
      <c r="N7" s="70">
        <f t="shared" si="18"/>
        <v>0</v>
      </c>
      <c r="O7" s="70">
        <f t="shared" si="18"/>
        <v>0</v>
      </c>
      <c r="P7" s="70">
        <f t="shared" si="18"/>
        <v>0</v>
      </c>
      <c r="Q7" s="70">
        <f t="shared" si="18"/>
        <v>0</v>
      </c>
      <c r="R7" s="70">
        <f t="shared" si="18"/>
        <v>0</v>
      </c>
      <c r="S7" s="70">
        <f t="shared" si="18"/>
        <v>0</v>
      </c>
      <c r="T7" s="70">
        <f t="shared" si="18"/>
        <v>0</v>
      </c>
      <c r="U7" s="70">
        <f t="shared" si="18"/>
        <v>0</v>
      </c>
      <c r="V7" s="70">
        <f t="shared" si="18"/>
        <v>0</v>
      </c>
      <c r="W7" s="92">
        <f t="shared" si="18"/>
        <v>110000000</v>
      </c>
      <c r="X7" s="75">
        <f t="shared" si="18"/>
        <v>0</v>
      </c>
      <c r="Y7" s="75">
        <f t="shared" si="18"/>
        <v>0</v>
      </c>
      <c r="Z7" s="75">
        <f t="shared" si="18"/>
        <v>0</v>
      </c>
      <c r="AA7" s="75">
        <f t="shared" si="18"/>
        <v>0</v>
      </c>
      <c r="AB7" s="75">
        <f t="shared" si="18"/>
        <v>0</v>
      </c>
      <c r="AC7" s="75">
        <f t="shared" si="18"/>
        <v>0</v>
      </c>
      <c r="AD7" s="75">
        <f t="shared" si="18"/>
        <v>0</v>
      </c>
      <c r="AE7" s="75">
        <f t="shared" si="18"/>
        <v>0</v>
      </c>
      <c r="AF7" s="75"/>
      <c r="AG7" s="75"/>
      <c r="AH7" s="75">
        <f t="shared" ref="AH7:BJ7" si="19">SUM(AH8:AH8)</f>
        <v>0</v>
      </c>
      <c r="AI7" s="88">
        <f t="shared" si="19"/>
        <v>0</v>
      </c>
      <c r="AJ7" s="24">
        <f t="shared" si="19"/>
        <v>0</v>
      </c>
      <c r="AK7" s="24">
        <f t="shared" si="19"/>
        <v>0</v>
      </c>
      <c r="AL7" s="24">
        <f t="shared" si="19"/>
        <v>0</v>
      </c>
      <c r="AM7" s="24">
        <f t="shared" si="19"/>
        <v>0</v>
      </c>
      <c r="AN7" s="24">
        <f t="shared" si="19"/>
        <v>0</v>
      </c>
      <c r="AO7" s="24">
        <f t="shared" si="19"/>
        <v>0</v>
      </c>
      <c r="AP7" s="24">
        <f t="shared" si="19"/>
        <v>0</v>
      </c>
      <c r="AQ7" s="24">
        <f t="shared" si="19"/>
        <v>0</v>
      </c>
      <c r="AR7" s="24">
        <f t="shared" si="19"/>
        <v>0</v>
      </c>
      <c r="AS7" s="24">
        <f t="shared" si="19"/>
        <v>0</v>
      </c>
      <c r="AT7" s="24">
        <f t="shared" si="19"/>
        <v>0</v>
      </c>
      <c r="AU7" s="24">
        <f t="shared" si="19"/>
        <v>0</v>
      </c>
      <c r="AV7" s="24">
        <f t="shared" si="19"/>
        <v>0</v>
      </c>
      <c r="AW7" s="24">
        <f t="shared" si="19"/>
        <v>0</v>
      </c>
      <c r="AX7" s="24">
        <f t="shared" si="19"/>
        <v>0</v>
      </c>
      <c r="AY7" s="24">
        <f t="shared" si="19"/>
        <v>0</v>
      </c>
      <c r="AZ7" s="142">
        <f t="shared" si="19"/>
        <v>0</v>
      </c>
      <c r="BA7" s="24">
        <f t="shared" si="19"/>
        <v>0</v>
      </c>
      <c r="BB7" s="24">
        <f t="shared" si="19"/>
        <v>0</v>
      </c>
      <c r="BC7" s="24">
        <f t="shared" si="19"/>
        <v>0</v>
      </c>
      <c r="BD7" s="24">
        <f t="shared" si="19"/>
        <v>0</v>
      </c>
      <c r="BE7" s="24">
        <f t="shared" si="19"/>
        <v>0</v>
      </c>
      <c r="BF7" s="24">
        <f t="shared" si="19"/>
        <v>0</v>
      </c>
      <c r="BG7" s="24">
        <f t="shared" si="19"/>
        <v>0</v>
      </c>
      <c r="BH7" s="24">
        <f t="shared" si="19"/>
        <v>0</v>
      </c>
      <c r="BI7" s="24">
        <f t="shared" si="19"/>
        <v>0</v>
      </c>
      <c r="BJ7" s="83">
        <f t="shared" si="19"/>
        <v>0</v>
      </c>
      <c r="BK7" s="95">
        <f t="shared" ref="BK7:BK56" si="20">+AI7+AZ7+BJ7</f>
        <v>0</v>
      </c>
      <c r="BL7" s="95">
        <f t="shared" si="16"/>
        <v>110000000</v>
      </c>
    </row>
    <row r="8" spans="1:64" s="19" customFormat="1" ht="30" x14ac:dyDescent="0.25">
      <c r="A8" s="60" t="s">
        <v>636</v>
      </c>
      <c r="B8" s="71">
        <v>110000000</v>
      </c>
      <c r="C8" s="71">
        <v>0</v>
      </c>
      <c r="D8" s="71">
        <v>0</v>
      </c>
      <c r="E8" s="71">
        <v>0</v>
      </c>
      <c r="F8" s="71">
        <v>0</v>
      </c>
      <c r="G8" s="71">
        <v>0</v>
      </c>
      <c r="H8" s="71">
        <v>0</v>
      </c>
      <c r="I8" s="71">
        <v>0</v>
      </c>
      <c r="J8" s="71">
        <v>0</v>
      </c>
      <c r="K8" s="71">
        <v>0</v>
      </c>
      <c r="L8" s="71">
        <v>0</v>
      </c>
      <c r="M8" s="71">
        <v>0</v>
      </c>
      <c r="N8" s="71">
        <v>0</v>
      </c>
      <c r="O8" s="71">
        <v>0</v>
      </c>
      <c r="P8" s="71">
        <v>0</v>
      </c>
      <c r="Q8" s="71">
        <v>0</v>
      </c>
      <c r="R8" s="71">
        <v>0</v>
      </c>
      <c r="S8" s="71">
        <v>0</v>
      </c>
      <c r="T8" s="71">
        <v>0</v>
      </c>
      <c r="U8" s="71">
        <v>0</v>
      </c>
      <c r="V8" s="71">
        <v>0</v>
      </c>
      <c r="W8" s="93">
        <f>SUM(B8:V8)</f>
        <v>110000000</v>
      </c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89">
        <f>SUM(X8:AH8)</f>
        <v>0</v>
      </c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143"/>
      <c r="BA8" s="52"/>
      <c r="BB8" s="52"/>
      <c r="BC8" s="52"/>
      <c r="BD8" s="52"/>
      <c r="BE8" s="52"/>
      <c r="BF8" s="52"/>
      <c r="BG8" s="52"/>
      <c r="BH8" s="52"/>
      <c r="BI8" s="52"/>
      <c r="BJ8" s="84">
        <f>SUM(BA8:BI8)</f>
        <v>0</v>
      </c>
      <c r="BK8" s="97">
        <f t="shared" si="20"/>
        <v>0</v>
      </c>
      <c r="BL8" s="97">
        <f t="shared" si="16"/>
        <v>110000000</v>
      </c>
    </row>
    <row r="9" spans="1:64" s="17" customFormat="1" ht="30" x14ac:dyDescent="0.25">
      <c r="A9" s="58" t="s">
        <v>408</v>
      </c>
      <c r="B9" s="70">
        <f t="shared" ref="B9:BJ9" si="21">+B10</f>
        <v>0</v>
      </c>
      <c r="C9" s="70">
        <f t="shared" si="21"/>
        <v>0</v>
      </c>
      <c r="D9" s="70">
        <f t="shared" si="21"/>
        <v>0</v>
      </c>
      <c r="E9" s="70">
        <f t="shared" si="21"/>
        <v>0</v>
      </c>
      <c r="F9" s="70">
        <f t="shared" si="21"/>
        <v>0</v>
      </c>
      <c r="G9" s="70">
        <f t="shared" si="21"/>
        <v>0</v>
      </c>
      <c r="H9" s="70">
        <f t="shared" si="21"/>
        <v>0</v>
      </c>
      <c r="I9" s="70">
        <f t="shared" si="21"/>
        <v>0</v>
      </c>
      <c r="J9" s="70">
        <f t="shared" si="21"/>
        <v>0</v>
      </c>
      <c r="K9" s="70">
        <f t="shared" si="21"/>
        <v>0</v>
      </c>
      <c r="L9" s="70">
        <f t="shared" si="21"/>
        <v>0</v>
      </c>
      <c r="M9" s="70">
        <f t="shared" si="21"/>
        <v>0</v>
      </c>
      <c r="N9" s="70">
        <f t="shared" si="21"/>
        <v>0</v>
      </c>
      <c r="O9" s="70">
        <f t="shared" si="21"/>
        <v>0</v>
      </c>
      <c r="P9" s="70">
        <f t="shared" si="21"/>
        <v>0</v>
      </c>
      <c r="Q9" s="70">
        <f t="shared" si="21"/>
        <v>0</v>
      </c>
      <c r="R9" s="70">
        <f t="shared" si="21"/>
        <v>0</v>
      </c>
      <c r="S9" s="70">
        <f t="shared" si="21"/>
        <v>0</v>
      </c>
      <c r="T9" s="70">
        <f t="shared" si="21"/>
        <v>0</v>
      </c>
      <c r="U9" s="70">
        <f t="shared" si="21"/>
        <v>0</v>
      </c>
      <c r="V9" s="70">
        <f t="shared" si="21"/>
        <v>0</v>
      </c>
      <c r="W9" s="92">
        <f t="shared" si="21"/>
        <v>0</v>
      </c>
      <c r="X9" s="75">
        <f t="shared" si="21"/>
        <v>0</v>
      </c>
      <c r="Y9" s="75">
        <f t="shared" si="21"/>
        <v>0</v>
      </c>
      <c r="Z9" s="75">
        <f t="shared" si="21"/>
        <v>0</v>
      </c>
      <c r="AA9" s="75">
        <f t="shared" si="21"/>
        <v>0</v>
      </c>
      <c r="AB9" s="75">
        <f t="shared" si="21"/>
        <v>0</v>
      </c>
      <c r="AC9" s="75">
        <f t="shared" si="21"/>
        <v>0</v>
      </c>
      <c r="AD9" s="75">
        <f t="shared" si="21"/>
        <v>0</v>
      </c>
      <c r="AE9" s="75">
        <f t="shared" si="21"/>
        <v>0</v>
      </c>
      <c r="AF9" s="75"/>
      <c r="AG9" s="75"/>
      <c r="AH9" s="75">
        <f t="shared" si="21"/>
        <v>0</v>
      </c>
      <c r="AI9" s="88">
        <f t="shared" si="21"/>
        <v>0</v>
      </c>
      <c r="AJ9" s="24">
        <f t="shared" si="21"/>
        <v>0</v>
      </c>
      <c r="AK9" s="24">
        <f t="shared" si="21"/>
        <v>0</v>
      </c>
      <c r="AL9" s="24">
        <f t="shared" si="21"/>
        <v>0</v>
      </c>
      <c r="AM9" s="24">
        <f t="shared" si="21"/>
        <v>0</v>
      </c>
      <c r="AN9" s="24">
        <f t="shared" si="21"/>
        <v>0</v>
      </c>
      <c r="AO9" s="24">
        <f t="shared" si="21"/>
        <v>0</v>
      </c>
      <c r="AP9" s="24">
        <f t="shared" si="21"/>
        <v>0</v>
      </c>
      <c r="AQ9" s="24">
        <f t="shared" si="21"/>
        <v>0</v>
      </c>
      <c r="AR9" s="24">
        <f t="shared" si="21"/>
        <v>0</v>
      </c>
      <c r="AS9" s="24">
        <f t="shared" si="21"/>
        <v>0</v>
      </c>
      <c r="AT9" s="24">
        <f t="shared" si="21"/>
        <v>0</v>
      </c>
      <c r="AU9" s="24">
        <f t="shared" si="21"/>
        <v>0</v>
      </c>
      <c r="AV9" s="24">
        <f>+AV10</f>
        <v>0</v>
      </c>
      <c r="AW9" s="24">
        <f>+AW10</f>
        <v>0</v>
      </c>
      <c r="AX9" s="24">
        <f>+AX10</f>
        <v>0</v>
      </c>
      <c r="AY9" s="24">
        <f>+AY10</f>
        <v>0</v>
      </c>
      <c r="AZ9" s="142">
        <f>+AZ10</f>
        <v>0</v>
      </c>
      <c r="BA9" s="24">
        <f t="shared" si="21"/>
        <v>0</v>
      </c>
      <c r="BB9" s="24">
        <f t="shared" si="21"/>
        <v>0</v>
      </c>
      <c r="BC9" s="24">
        <f t="shared" si="21"/>
        <v>0</v>
      </c>
      <c r="BD9" s="24">
        <f t="shared" si="21"/>
        <v>0</v>
      </c>
      <c r="BE9" s="24">
        <f t="shared" si="21"/>
        <v>0</v>
      </c>
      <c r="BF9" s="24">
        <f t="shared" si="21"/>
        <v>0</v>
      </c>
      <c r="BG9" s="24">
        <f t="shared" si="21"/>
        <v>0</v>
      </c>
      <c r="BH9" s="24">
        <f t="shared" si="21"/>
        <v>0</v>
      </c>
      <c r="BI9" s="24">
        <f t="shared" si="21"/>
        <v>0</v>
      </c>
      <c r="BJ9" s="83">
        <f t="shared" si="21"/>
        <v>0</v>
      </c>
      <c r="BK9" s="95">
        <f t="shared" si="20"/>
        <v>0</v>
      </c>
      <c r="BL9" s="95">
        <f t="shared" si="16"/>
        <v>0</v>
      </c>
    </row>
    <row r="10" spans="1:64" s="17" customFormat="1" ht="30" x14ac:dyDescent="0.25">
      <c r="A10" s="59" t="s">
        <v>409</v>
      </c>
      <c r="B10" s="70">
        <f t="shared" ref="B10:AE10" si="22">SUM(B11:B11)</f>
        <v>0</v>
      </c>
      <c r="C10" s="70">
        <f t="shared" si="22"/>
        <v>0</v>
      </c>
      <c r="D10" s="70">
        <f t="shared" si="22"/>
        <v>0</v>
      </c>
      <c r="E10" s="70">
        <f t="shared" si="22"/>
        <v>0</v>
      </c>
      <c r="F10" s="70">
        <f t="shared" si="22"/>
        <v>0</v>
      </c>
      <c r="G10" s="70">
        <f t="shared" si="22"/>
        <v>0</v>
      </c>
      <c r="H10" s="70">
        <f t="shared" si="22"/>
        <v>0</v>
      </c>
      <c r="I10" s="70">
        <f t="shared" si="22"/>
        <v>0</v>
      </c>
      <c r="J10" s="70">
        <f t="shared" si="22"/>
        <v>0</v>
      </c>
      <c r="K10" s="70">
        <f t="shared" si="22"/>
        <v>0</v>
      </c>
      <c r="L10" s="70">
        <f t="shared" si="22"/>
        <v>0</v>
      </c>
      <c r="M10" s="70">
        <f t="shared" si="22"/>
        <v>0</v>
      </c>
      <c r="N10" s="70">
        <f t="shared" si="22"/>
        <v>0</v>
      </c>
      <c r="O10" s="70">
        <f t="shared" si="22"/>
        <v>0</v>
      </c>
      <c r="P10" s="70">
        <f t="shared" si="22"/>
        <v>0</v>
      </c>
      <c r="Q10" s="70">
        <f t="shared" si="22"/>
        <v>0</v>
      </c>
      <c r="R10" s="70">
        <f t="shared" si="22"/>
        <v>0</v>
      </c>
      <c r="S10" s="70">
        <f t="shared" si="22"/>
        <v>0</v>
      </c>
      <c r="T10" s="70">
        <f t="shared" si="22"/>
        <v>0</v>
      </c>
      <c r="U10" s="70">
        <f t="shared" si="22"/>
        <v>0</v>
      </c>
      <c r="V10" s="70">
        <f t="shared" si="22"/>
        <v>0</v>
      </c>
      <c r="W10" s="92">
        <f t="shared" si="22"/>
        <v>0</v>
      </c>
      <c r="X10" s="75">
        <f t="shared" si="22"/>
        <v>0</v>
      </c>
      <c r="Y10" s="75">
        <f t="shared" si="22"/>
        <v>0</v>
      </c>
      <c r="Z10" s="75">
        <f t="shared" si="22"/>
        <v>0</v>
      </c>
      <c r="AA10" s="75">
        <f t="shared" si="22"/>
        <v>0</v>
      </c>
      <c r="AB10" s="75">
        <f t="shared" si="22"/>
        <v>0</v>
      </c>
      <c r="AC10" s="75">
        <f t="shared" si="22"/>
        <v>0</v>
      </c>
      <c r="AD10" s="75">
        <f t="shared" si="22"/>
        <v>0</v>
      </c>
      <c r="AE10" s="75">
        <f t="shared" si="22"/>
        <v>0</v>
      </c>
      <c r="AF10" s="75"/>
      <c r="AG10" s="75"/>
      <c r="AH10" s="75">
        <f t="shared" ref="AH10:BJ10" si="23">SUM(AH11:AH11)</f>
        <v>0</v>
      </c>
      <c r="AI10" s="88">
        <f t="shared" si="23"/>
        <v>0</v>
      </c>
      <c r="AJ10" s="24">
        <f t="shared" si="23"/>
        <v>0</v>
      </c>
      <c r="AK10" s="24">
        <f t="shared" si="23"/>
        <v>0</v>
      </c>
      <c r="AL10" s="24">
        <f t="shared" si="23"/>
        <v>0</v>
      </c>
      <c r="AM10" s="24">
        <f t="shared" si="23"/>
        <v>0</v>
      </c>
      <c r="AN10" s="24">
        <f t="shared" si="23"/>
        <v>0</v>
      </c>
      <c r="AO10" s="24">
        <f t="shared" si="23"/>
        <v>0</v>
      </c>
      <c r="AP10" s="24">
        <f t="shared" si="23"/>
        <v>0</v>
      </c>
      <c r="AQ10" s="24">
        <f t="shared" si="23"/>
        <v>0</v>
      </c>
      <c r="AR10" s="24">
        <f t="shared" si="23"/>
        <v>0</v>
      </c>
      <c r="AS10" s="24">
        <f t="shared" si="23"/>
        <v>0</v>
      </c>
      <c r="AT10" s="24">
        <f t="shared" si="23"/>
        <v>0</v>
      </c>
      <c r="AU10" s="24">
        <f t="shared" si="23"/>
        <v>0</v>
      </c>
      <c r="AV10" s="24">
        <f t="shared" si="23"/>
        <v>0</v>
      </c>
      <c r="AW10" s="24">
        <f t="shared" si="23"/>
        <v>0</v>
      </c>
      <c r="AX10" s="24">
        <f t="shared" si="23"/>
        <v>0</v>
      </c>
      <c r="AY10" s="24">
        <f t="shared" si="23"/>
        <v>0</v>
      </c>
      <c r="AZ10" s="142">
        <f t="shared" si="23"/>
        <v>0</v>
      </c>
      <c r="BA10" s="24">
        <f t="shared" si="23"/>
        <v>0</v>
      </c>
      <c r="BB10" s="24">
        <f t="shared" si="23"/>
        <v>0</v>
      </c>
      <c r="BC10" s="24">
        <f t="shared" si="23"/>
        <v>0</v>
      </c>
      <c r="BD10" s="24">
        <f t="shared" si="23"/>
        <v>0</v>
      </c>
      <c r="BE10" s="24">
        <f t="shared" si="23"/>
        <v>0</v>
      </c>
      <c r="BF10" s="24">
        <f t="shared" si="23"/>
        <v>0</v>
      </c>
      <c r="BG10" s="24">
        <f t="shared" si="23"/>
        <v>0</v>
      </c>
      <c r="BH10" s="24">
        <f t="shared" si="23"/>
        <v>0</v>
      </c>
      <c r="BI10" s="24">
        <f t="shared" si="23"/>
        <v>0</v>
      </c>
      <c r="BJ10" s="83">
        <f t="shared" si="23"/>
        <v>0</v>
      </c>
      <c r="BK10" s="95">
        <f t="shared" si="20"/>
        <v>0</v>
      </c>
      <c r="BL10" s="95">
        <f t="shared" si="16"/>
        <v>0</v>
      </c>
    </row>
    <row r="11" spans="1:64" s="19" customFormat="1" x14ac:dyDescent="0.25">
      <c r="A11" s="60" t="s">
        <v>387</v>
      </c>
      <c r="B11" s="71">
        <v>0</v>
      </c>
      <c r="C11" s="71">
        <v>0</v>
      </c>
      <c r="D11" s="71">
        <v>0</v>
      </c>
      <c r="E11" s="71">
        <v>0</v>
      </c>
      <c r="F11" s="71">
        <v>0</v>
      </c>
      <c r="G11" s="71">
        <v>0</v>
      </c>
      <c r="H11" s="71">
        <v>0</v>
      </c>
      <c r="I11" s="71">
        <v>0</v>
      </c>
      <c r="J11" s="71">
        <v>0</v>
      </c>
      <c r="K11" s="71">
        <v>0</v>
      </c>
      <c r="L11" s="71">
        <v>0</v>
      </c>
      <c r="M11" s="71">
        <v>0</v>
      </c>
      <c r="N11" s="71">
        <v>0</v>
      </c>
      <c r="O11" s="71">
        <v>0</v>
      </c>
      <c r="P11" s="71">
        <v>0</v>
      </c>
      <c r="Q11" s="71">
        <v>0</v>
      </c>
      <c r="R11" s="71">
        <v>0</v>
      </c>
      <c r="S11" s="71">
        <v>0</v>
      </c>
      <c r="T11" s="71">
        <v>0</v>
      </c>
      <c r="U11" s="71">
        <v>0</v>
      </c>
      <c r="V11" s="71">
        <v>0</v>
      </c>
      <c r="W11" s="93">
        <f>SUM(B11:V11)</f>
        <v>0</v>
      </c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89">
        <f>SUM(X11:AH11)</f>
        <v>0</v>
      </c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143"/>
      <c r="BA11" s="52"/>
      <c r="BB11" s="52"/>
      <c r="BC11" s="52"/>
      <c r="BD11" s="52"/>
      <c r="BE11" s="52"/>
      <c r="BF11" s="52"/>
      <c r="BG11" s="52"/>
      <c r="BH11" s="52"/>
      <c r="BI11" s="52"/>
      <c r="BJ11" s="84">
        <f>SUM(BA11:BI11)</f>
        <v>0</v>
      </c>
      <c r="BK11" s="97">
        <f t="shared" si="20"/>
        <v>0</v>
      </c>
      <c r="BL11" s="97">
        <f t="shared" si="16"/>
        <v>0</v>
      </c>
    </row>
    <row r="12" spans="1:64" s="17" customFormat="1" ht="30" x14ac:dyDescent="0.25">
      <c r="A12" s="58" t="s">
        <v>410</v>
      </c>
      <c r="B12" s="70">
        <f t="shared" ref="B12:BJ12" si="24">+B13</f>
        <v>0</v>
      </c>
      <c r="C12" s="70">
        <f t="shared" si="24"/>
        <v>0</v>
      </c>
      <c r="D12" s="70">
        <f t="shared" si="24"/>
        <v>0</v>
      </c>
      <c r="E12" s="70">
        <f t="shared" si="24"/>
        <v>0</v>
      </c>
      <c r="F12" s="70">
        <f t="shared" si="24"/>
        <v>0</v>
      </c>
      <c r="G12" s="70">
        <f t="shared" si="24"/>
        <v>0</v>
      </c>
      <c r="H12" s="70">
        <f t="shared" si="24"/>
        <v>0</v>
      </c>
      <c r="I12" s="70">
        <f t="shared" si="24"/>
        <v>3600000</v>
      </c>
      <c r="J12" s="70">
        <f t="shared" si="24"/>
        <v>0</v>
      </c>
      <c r="K12" s="70">
        <f t="shared" si="24"/>
        <v>0</v>
      </c>
      <c r="L12" s="70">
        <f t="shared" si="24"/>
        <v>0</v>
      </c>
      <c r="M12" s="70">
        <f t="shared" si="24"/>
        <v>0</v>
      </c>
      <c r="N12" s="70">
        <f t="shared" si="24"/>
        <v>0</v>
      </c>
      <c r="O12" s="70">
        <f t="shared" si="24"/>
        <v>0</v>
      </c>
      <c r="P12" s="70">
        <f t="shared" si="24"/>
        <v>0</v>
      </c>
      <c r="Q12" s="70">
        <f t="shared" si="24"/>
        <v>0</v>
      </c>
      <c r="R12" s="70">
        <f t="shared" si="24"/>
        <v>0</v>
      </c>
      <c r="S12" s="70">
        <f t="shared" si="24"/>
        <v>0</v>
      </c>
      <c r="T12" s="70">
        <f t="shared" si="24"/>
        <v>0</v>
      </c>
      <c r="U12" s="70">
        <f t="shared" si="24"/>
        <v>0</v>
      </c>
      <c r="V12" s="70">
        <f t="shared" si="24"/>
        <v>0</v>
      </c>
      <c r="W12" s="92">
        <f t="shared" si="24"/>
        <v>3600000</v>
      </c>
      <c r="X12" s="75">
        <f t="shared" si="24"/>
        <v>0</v>
      </c>
      <c r="Y12" s="75">
        <f t="shared" si="24"/>
        <v>0</v>
      </c>
      <c r="Z12" s="75">
        <f t="shared" si="24"/>
        <v>0</v>
      </c>
      <c r="AA12" s="75">
        <f t="shared" si="24"/>
        <v>0</v>
      </c>
      <c r="AB12" s="75">
        <f t="shared" si="24"/>
        <v>0</v>
      </c>
      <c r="AC12" s="75">
        <f t="shared" si="24"/>
        <v>0</v>
      </c>
      <c r="AD12" s="75">
        <f t="shared" si="24"/>
        <v>0</v>
      </c>
      <c r="AE12" s="75">
        <f t="shared" si="24"/>
        <v>0</v>
      </c>
      <c r="AF12" s="75"/>
      <c r="AG12" s="75"/>
      <c r="AH12" s="75">
        <f t="shared" si="24"/>
        <v>0</v>
      </c>
      <c r="AI12" s="88">
        <f t="shared" si="24"/>
        <v>0</v>
      </c>
      <c r="AJ12" s="24">
        <f t="shared" si="24"/>
        <v>0</v>
      </c>
      <c r="AK12" s="24">
        <f t="shared" si="24"/>
        <v>0</v>
      </c>
      <c r="AL12" s="24">
        <f t="shared" si="24"/>
        <v>0</v>
      </c>
      <c r="AM12" s="24">
        <f t="shared" si="24"/>
        <v>7530087</v>
      </c>
      <c r="AN12" s="24">
        <f t="shared" si="24"/>
        <v>0</v>
      </c>
      <c r="AO12" s="24">
        <f t="shared" si="24"/>
        <v>0</v>
      </c>
      <c r="AP12" s="24">
        <f t="shared" si="24"/>
        <v>0</v>
      </c>
      <c r="AQ12" s="24">
        <f t="shared" si="24"/>
        <v>0</v>
      </c>
      <c r="AR12" s="24">
        <f t="shared" si="24"/>
        <v>0</v>
      </c>
      <c r="AS12" s="24">
        <f t="shared" si="24"/>
        <v>0</v>
      </c>
      <c r="AT12" s="24">
        <f t="shared" si="24"/>
        <v>0</v>
      </c>
      <c r="AU12" s="24">
        <f t="shared" si="24"/>
        <v>0</v>
      </c>
      <c r="AV12" s="24">
        <f>+AV13</f>
        <v>0</v>
      </c>
      <c r="AW12" s="24">
        <f>+AW13</f>
        <v>0</v>
      </c>
      <c r="AX12" s="24">
        <f>+AX13</f>
        <v>0</v>
      </c>
      <c r="AY12" s="24">
        <f>+AY13</f>
        <v>0</v>
      </c>
      <c r="AZ12" s="142">
        <f>+AZ13</f>
        <v>7530087</v>
      </c>
      <c r="BA12" s="24">
        <f t="shared" si="24"/>
        <v>0</v>
      </c>
      <c r="BB12" s="24">
        <f t="shared" si="24"/>
        <v>0</v>
      </c>
      <c r="BC12" s="24">
        <f t="shared" si="24"/>
        <v>0</v>
      </c>
      <c r="BD12" s="24">
        <f t="shared" si="24"/>
        <v>0</v>
      </c>
      <c r="BE12" s="24">
        <f t="shared" si="24"/>
        <v>0</v>
      </c>
      <c r="BF12" s="24">
        <f t="shared" si="24"/>
        <v>0</v>
      </c>
      <c r="BG12" s="24">
        <f t="shared" si="24"/>
        <v>0</v>
      </c>
      <c r="BH12" s="24">
        <f t="shared" si="24"/>
        <v>0</v>
      </c>
      <c r="BI12" s="24">
        <f t="shared" si="24"/>
        <v>0</v>
      </c>
      <c r="BJ12" s="83">
        <f t="shared" si="24"/>
        <v>0</v>
      </c>
      <c r="BK12" s="95">
        <f t="shared" si="20"/>
        <v>7530087</v>
      </c>
      <c r="BL12" s="95">
        <f t="shared" si="16"/>
        <v>11130087</v>
      </c>
    </row>
    <row r="13" spans="1:64" s="17" customFormat="1" ht="30" x14ac:dyDescent="0.25">
      <c r="A13" s="59" t="s">
        <v>411</v>
      </c>
      <c r="B13" s="70">
        <f t="shared" ref="B13:AD13" si="25">SUM(B14:B15)</f>
        <v>0</v>
      </c>
      <c r="C13" s="70">
        <f t="shared" si="25"/>
        <v>0</v>
      </c>
      <c r="D13" s="70">
        <f t="shared" si="25"/>
        <v>0</v>
      </c>
      <c r="E13" s="70">
        <f t="shared" si="25"/>
        <v>0</v>
      </c>
      <c r="F13" s="70">
        <f t="shared" si="25"/>
        <v>0</v>
      </c>
      <c r="G13" s="70">
        <f t="shared" si="25"/>
        <v>0</v>
      </c>
      <c r="H13" s="70">
        <f t="shared" si="25"/>
        <v>0</v>
      </c>
      <c r="I13" s="70">
        <f t="shared" si="25"/>
        <v>3600000</v>
      </c>
      <c r="J13" s="70">
        <f t="shared" si="25"/>
        <v>0</v>
      </c>
      <c r="K13" s="70">
        <f t="shared" si="25"/>
        <v>0</v>
      </c>
      <c r="L13" s="70">
        <f t="shared" si="25"/>
        <v>0</v>
      </c>
      <c r="M13" s="70">
        <f t="shared" si="25"/>
        <v>0</v>
      </c>
      <c r="N13" s="70">
        <f t="shared" si="25"/>
        <v>0</v>
      </c>
      <c r="O13" s="70">
        <f t="shared" si="25"/>
        <v>0</v>
      </c>
      <c r="P13" s="70">
        <f t="shared" si="25"/>
        <v>0</v>
      </c>
      <c r="Q13" s="70">
        <f t="shared" si="25"/>
        <v>0</v>
      </c>
      <c r="R13" s="70">
        <f t="shared" si="25"/>
        <v>0</v>
      </c>
      <c r="S13" s="70">
        <f t="shared" si="25"/>
        <v>0</v>
      </c>
      <c r="T13" s="70">
        <f t="shared" si="25"/>
        <v>0</v>
      </c>
      <c r="U13" s="70">
        <f t="shared" si="25"/>
        <v>0</v>
      </c>
      <c r="V13" s="70">
        <f t="shared" si="25"/>
        <v>0</v>
      </c>
      <c r="W13" s="92">
        <f t="shared" si="25"/>
        <v>3600000</v>
      </c>
      <c r="X13" s="75">
        <f t="shared" si="25"/>
        <v>0</v>
      </c>
      <c r="Y13" s="75">
        <f t="shared" si="25"/>
        <v>0</v>
      </c>
      <c r="Z13" s="75">
        <f t="shared" si="25"/>
        <v>0</v>
      </c>
      <c r="AA13" s="75">
        <f t="shared" si="25"/>
        <v>0</v>
      </c>
      <c r="AB13" s="75">
        <f t="shared" si="25"/>
        <v>0</v>
      </c>
      <c r="AC13" s="75">
        <f t="shared" si="25"/>
        <v>0</v>
      </c>
      <c r="AD13" s="75">
        <f t="shared" si="25"/>
        <v>0</v>
      </c>
      <c r="AE13" s="75">
        <f t="shared" ref="AE13:BJ13" si="26">SUM(AE14:AE15)</f>
        <v>0</v>
      </c>
      <c r="AF13" s="75"/>
      <c r="AG13" s="75"/>
      <c r="AH13" s="75">
        <f t="shared" si="26"/>
        <v>0</v>
      </c>
      <c r="AI13" s="88">
        <f t="shared" si="26"/>
        <v>0</v>
      </c>
      <c r="AJ13" s="24">
        <f t="shared" si="26"/>
        <v>0</v>
      </c>
      <c r="AK13" s="24">
        <f t="shared" si="26"/>
        <v>0</v>
      </c>
      <c r="AL13" s="24">
        <f t="shared" si="26"/>
        <v>0</v>
      </c>
      <c r="AM13" s="24">
        <f t="shared" si="26"/>
        <v>7530087</v>
      </c>
      <c r="AN13" s="24">
        <f t="shared" si="26"/>
        <v>0</v>
      </c>
      <c r="AO13" s="24">
        <f t="shared" si="26"/>
        <v>0</v>
      </c>
      <c r="AP13" s="24">
        <f t="shared" si="26"/>
        <v>0</v>
      </c>
      <c r="AQ13" s="24">
        <f t="shared" si="26"/>
        <v>0</v>
      </c>
      <c r="AR13" s="24">
        <f t="shared" si="26"/>
        <v>0</v>
      </c>
      <c r="AS13" s="24">
        <f t="shared" si="26"/>
        <v>0</v>
      </c>
      <c r="AT13" s="24">
        <f t="shared" si="26"/>
        <v>0</v>
      </c>
      <c r="AU13" s="24">
        <f t="shared" si="26"/>
        <v>0</v>
      </c>
      <c r="AV13" s="24">
        <f>SUM(AV14:AV15)</f>
        <v>0</v>
      </c>
      <c r="AW13" s="24">
        <f>SUM(AW14:AW15)</f>
        <v>0</v>
      </c>
      <c r="AX13" s="24">
        <f>SUM(AX14:AX15)</f>
        <v>0</v>
      </c>
      <c r="AY13" s="24">
        <f>SUM(AY14:AY15)</f>
        <v>0</v>
      </c>
      <c r="AZ13" s="142">
        <f>SUM(AZ14:AZ15)</f>
        <v>7530087</v>
      </c>
      <c r="BA13" s="24">
        <f t="shared" si="26"/>
        <v>0</v>
      </c>
      <c r="BB13" s="24">
        <f t="shared" ref="BB13" si="27">SUM(BB14:BB15)</f>
        <v>0</v>
      </c>
      <c r="BC13" s="24">
        <f t="shared" ref="BC13:BD13" si="28">SUM(BC14:BC15)</f>
        <v>0</v>
      </c>
      <c r="BD13" s="24">
        <f t="shared" si="28"/>
        <v>0</v>
      </c>
      <c r="BE13" s="24">
        <f t="shared" ref="BE13:BF13" si="29">SUM(BE14:BE15)</f>
        <v>0</v>
      </c>
      <c r="BF13" s="24">
        <f t="shared" si="29"/>
        <v>0</v>
      </c>
      <c r="BG13" s="24">
        <f t="shared" ref="BG13" si="30">SUM(BG14:BG15)</f>
        <v>0</v>
      </c>
      <c r="BH13" s="24">
        <f t="shared" ref="BH13" si="31">SUM(BH14:BH15)</f>
        <v>0</v>
      </c>
      <c r="BI13" s="24">
        <f t="shared" si="26"/>
        <v>0</v>
      </c>
      <c r="BJ13" s="83">
        <f t="shared" si="26"/>
        <v>0</v>
      </c>
      <c r="BK13" s="95">
        <f t="shared" si="20"/>
        <v>7530087</v>
      </c>
      <c r="BL13" s="95">
        <f t="shared" si="16"/>
        <v>11130087</v>
      </c>
    </row>
    <row r="14" spans="1:64" s="19" customFormat="1" ht="45" x14ac:dyDescent="0.25">
      <c r="A14" s="60" t="s">
        <v>516</v>
      </c>
      <c r="B14" s="71">
        <v>0</v>
      </c>
      <c r="C14" s="71">
        <v>0</v>
      </c>
      <c r="D14" s="71">
        <v>0</v>
      </c>
      <c r="E14" s="71">
        <v>0</v>
      </c>
      <c r="F14" s="71">
        <v>0</v>
      </c>
      <c r="G14" s="71">
        <v>0</v>
      </c>
      <c r="H14" s="71">
        <v>0</v>
      </c>
      <c r="I14" s="71">
        <v>3600000</v>
      </c>
      <c r="J14" s="71">
        <v>0</v>
      </c>
      <c r="K14" s="71">
        <v>0</v>
      </c>
      <c r="L14" s="71">
        <v>0</v>
      </c>
      <c r="M14" s="71">
        <v>0</v>
      </c>
      <c r="N14" s="71">
        <v>0</v>
      </c>
      <c r="O14" s="71">
        <v>0</v>
      </c>
      <c r="P14" s="71">
        <v>0</v>
      </c>
      <c r="Q14" s="71">
        <v>0</v>
      </c>
      <c r="R14" s="71">
        <v>0</v>
      </c>
      <c r="S14" s="71">
        <v>0</v>
      </c>
      <c r="T14" s="71">
        <v>0</v>
      </c>
      <c r="U14" s="71">
        <v>0</v>
      </c>
      <c r="V14" s="71">
        <v>0</v>
      </c>
      <c r="W14" s="93">
        <f>SUM(B14:V14)</f>
        <v>3600000</v>
      </c>
      <c r="X14" s="76"/>
      <c r="Y14" s="76"/>
      <c r="Z14" s="76"/>
      <c r="AA14" s="76"/>
      <c r="AB14" s="76"/>
      <c r="AC14" s="76"/>
      <c r="AD14" s="76"/>
      <c r="AE14" s="76"/>
      <c r="AF14" s="76"/>
      <c r="AG14" s="76"/>
      <c r="AH14" s="76"/>
      <c r="AI14" s="89">
        <f>SUM(X14:AH14)</f>
        <v>0</v>
      </c>
      <c r="AJ14" s="52"/>
      <c r="AK14" s="52"/>
      <c r="AL14" s="52"/>
      <c r="AM14" s="52">
        <v>7530087</v>
      </c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143">
        <f>SUM(AJ14:AY14)</f>
        <v>7530087</v>
      </c>
      <c r="BA14" s="52"/>
      <c r="BB14" s="52"/>
      <c r="BC14" s="52"/>
      <c r="BD14" s="52"/>
      <c r="BE14" s="52"/>
      <c r="BF14" s="52"/>
      <c r="BG14" s="52"/>
      <c r="BH14" s="52"/>
      <c r="BI14" s="52"/>
      <c r="BJ14" s="84">
        <f>SUM(BA14:BI14)</f>
        <v>0</v>
      </c>
      <c r="BK14" s="97">
        <f t="shared" si="20"/>
        <v>7530087</v>
      </c>
      <c r="BL14" s="97">
        <f t="shared" si="16"/>
        <v>11130087</v>
      </c>
    </row>
    <row r="15" spans="1:64" s="19" customFormat="1" x14ac:dyDescent="0.25">
      <c r="A15" s="60" t="s">
        <v>387</v>
      </c>
      <c r="B15" s="71">
        <v>0</v>
      </c>
      <c r="C15" s="71">
        <v>0</v>
      </c>
      <c r="D15" s="71">
        <v>0</v>
      </c>
      <c r="E15" s="71">
        <v>0</v>
      </c>
      <c r="F15" s="71">
        <v>0</v>
      </c>
      <c r="G15" s="71">
        <v>0</v>
      </c>
      <c r="H15" s="71">
        <v>0</v>
      </c>
      <c r="I15" s="71">
        <v>0</v>
      </c>
      <c r="J15" s="71">
        <v>0</v>
      </c>
      <c r="K15" s="71">
        <v>0</v>
      </c>
      <c r="L15" s="71">
        <v>0</v>
      </c>
      <c r="M15" s="71">
        <v>0</v>
      </c>
      <c r="N15" s="71">
        <v>0</v>
      </c>
      <c r="O15" s="71">
        <v>0</v>
      </c>
      <c r="P15" s="71">
        <v>0</v>
      </c>
      <c r="Q15" s="71">
        <v>0</v>
      </c>
      <c r="R15" s="71">
        <v>0</v>
      </c>
      <c r="S15" s="71">
        <v>0</v>
      </c>
      <c r="T15" s="71">
        <v>0</v>
      </c>
      <c r="U15" s="71">
        <v>0</v>
      </c>
      <c r="V15" s="71">
        <v>0</v>
      </c>
      <c r="W15" s="93">
        <f>SUM(B15:V15)</f>
        <v>0</v>
      </c>
      <c r="X15" s="76"/>
      <c r="Y15" s="76"/>
      <c r="Z15" s="76"/>
      <c r="AA15" s="76"/>
      <c r="AB15" s="76"/>
      <c r="AC15" s="76"/>
      <c r="AD15" s="76"/>
      <c r="AE15" s="76"/>
      <c r="AF15" s="76"/>
      <c r="AG15" s="76"/>
      <c r="AH15" s="76"/>
      <c r="AI15" s="89">
        <f>SUM(X15:AH15)</f>
        <v>0</v>
      </c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143"/>
      <c r="BA15" s="52"/>
      <c r="BB15" s="52"/>
      <c r="BC15" s="52"/>
      <c r="BD15" s="52"/>
      <c r="BE15" s="52"/>
      <c r="BF15" s="52"/>
      <c r="BG15" s="52"/>
      <c r="BH15" s="52"/>
      <c r="BI15" s="52"/>
      <c r="BJ15" s="84">
        <f>SUM(BA15:BI15)</f>
        <v>0</v>
      </c>
      <c r="BK15" s="97">
        <f t="shared" si="20"/>
        <v>0</v>
      </c>
      <c r="BL15" s="97">
        <f t="shared" si="16"/>
        <v>0</v>
      </c>
    </row>
    <row r="16" spans="1:64" s="17" customFormat="1" ht="30" x14ac:dyDescent="0.25">
      <c r="A16" s="58" t="s">
        <v>412</v>
      </c>
      <c r="B16" s="70">
        <f t="shared" ref="B16:BJ16" si="32">+B17</f>
        <v>0</v>
      </c>
      <c r="C16" s="70">
        <f t="shared" si="32"/>
        <v>0</v>
      </c>
      <c r="D16" s="70">
        <f t="shared" si="32"/>
        <v>0</v>
      </c>
      <c r="E16" s="70">
        <f t="shared" si="32"/>
        <v>0</v>
      </c>
      <c r="F16" s="70">
        <f t="shared" si="32"/>
        <v>0</v>
      </c>
      <c r="G16" s="70">
        <f t="shared" si="32"/>
        <v>0</v>
      </c>
      <c r="H16" s="70">
        <f t="shared" si="32"/>
        <v>0</v>
      </c>
      <c r="I16" s="70">
        <f t="shared" si="32"/>
        <v>37635000</v>
      </c>
      <c r="J16" s="70">
        <f t="shared" si="32"/>
        <v>0</v>
      </c>
      <c r="K16" s="70">
        <f t="shared" si="32"/>
        <v>0</v>
      </c>
      <c r="L16" s="70">
        <f t="shared" si="32"/>
        <v>0</v>
      </c>
      <c r="M16" s="70">
        <f t="shared" si="32"/>
        <v>0</v>
      </c>
      <c r="N16" s="70">
        <f t="shared" si="32"/>
        <v>0</v>
      </c>
      <c r="O16" s="70">
        <f t="shared" si="32"/>
        <v>0</v>
      </c>
      <c r="P16" s="70">
        <f t="shared" si="32"/>
        <v>0</v>
      </c>
      <c r="Q16" s="70">
        <f t="shared" si="32"/>
        <v>0</v>
      </c>
      <c r="R16" s="70">
        <f t="shared" si="32"/>
        <v>0</v>
      </c>
      <c r="S16" s="70">
        <f t="shared" si="32"/>
        <v>0</v>
      </c>
      <c r="T16" s="70">
        <f t="shared" si="32"/>
        <v>0</v>
      </c>
      <c r="U16" s="70">
        <f t="shared" si="32"/>
        <v>0</v>
      </c>
      <c r="V16" s="70">
        <f t="shared" si="32"/>
        <v>0</v>
      </c>
      <c r="W16" s="92">
        <f t="shared" si="32"/>
        <v>37635000</v>
      </c>
      <c r="X16" s="75">
        <f t="shared" si="32"/>
        <v>0</v>
      </c>
      <c r="Y16" s="75">
        <f t="shared" si="32"/>
        <v>0</v>
      </c>
      <c r="Z16" s="75">
        <f t="shared" si="32"/>
        <v>0</v>
      </c>
      <c r="AA16" s="75">
        <f t="shared" si="32"/>
        <v>0</v>
      </c>
      <c r="AB16" s="75">
        <f t="shared" si="32"/>
        <v>0</v>
      </c>
      <c r="AC16" s="75">
        <f t="shared" si="32"/>
        <v>0</v>
      </c>
      <c r="AD16" s="75">
        <f t="shared" si="32"/>
        <v>0</v>
      </c>
      <c r="AE16" s="75">
        <f t="shared" si="32"/>
        <v>0</v>
      </c>
      <c r="AF16" s="75"/>
      <c r="AG16" s="75"/>
      <c r="AH16" s="75">
        <f t="shared" si="32"/>
        <v>0</v>
      </c>
      <c r="AI16" s="88">
        <f t="shared" si="32"/>
        <v>0</v>
      </c>
      <c r="AJ16" s="24">
        <f t="shared" si="32"/>
        <v>0</v>
      </c>
      <c r="AK16" s="24">
        <f t="shared" si="32"/>
        <v>0</v>
      </c>
      <c r="AL16" s="24">
        <f t="shared" si="32"/>
        <v>0</v>
      </c>
      <c r="AM16" s="24">
        <f t="shared" si="32"/>
        <v>0</v>
      </c>
      <c r="AN16" s="24">
        <f t="shared" si="32"/>
        <v>0</v>
      </c>
      <c r="AO16" s="24">
        <f t="shared" si="32"/>
        <v>0</v>
      </c>
      <c r="AP16" s="24">
        <f t="shared" si="32"/>
        <v>0</v>
      </c>
      <c r="AQ16" s="24">
        <f t="shared" si="32"/>
        <v>0</v>
      </c>
      <c r="AR16" s="24">
        <f t="shared" si="32"/>
        <v>0</v>
      </c>
      <c r="AS16" s="24">
        <f t="shared" si="32"/>
        <v>0</v>
      </c>
      <c r="AT16" s="24">
        <f t="shared" si="32"/>
        <v>0</v>
      </c>
      <c r="AU16" s="24">
        <f t="shared" si="32"/>
        <v>0</v>
      </c>
      <c r="AV16" s="24">
        <f>+AV17</f>
        <v>0</v>
      </c>
      <c r="AW16" s="24">
        <f>+AW17</f>
        <v>0</v>
      </c>
      <c r="AX16" s="24">
        <f>+AX17</f>
        <v>0</v>
      </c>
      <c r="AY16" s="24">
        <f>+AY17</f>
        <v>0</v>
      </c>
      <c r="AZ16" s="142">
        <f>+AZ17</f>
        <v>0</v>
      </c>
      <c r="BA16" s="24">
        <f t="shared" si="32"/>
        <v>0</v>
      </c>
      <c r="BB16" s="24">
        <f t="shared" si="32"/>
        <v>0</v>
      </c>
      <c r="BC16" s="24">
        <f t="shared" si="32"/>
        <v>0</v>
      </c>
      <c r="BD16" s="24">
        <f t="shared" si="32"/>
        <v>0</v>
      </c>
      <c r="BE16" s="24">
        <f t="shared" si="32"/>
        <v>0</v>
      </c>
      <c r="BF16" s="24">
        <f t="shared" si="32"/>
        <v>0</v>
      </c>
      <c r="BG16" s="24">
        <f t="shared" si="32"/>
        <v>0</v>
      </c>
      <c r="BH16" s="24">
        <f t="shared" si="32"/>
        <v>0</v>
      </c>
      <c r="BI16" s="24">
        <f t="shared" si="32"/>
        <v>0</v>
      </c>
      <c r="BJ16" s="83">
        <f t="shared" si="32"/>
        <v>0</v>
      </c>
      <c r="BK16" s="95">
        <f t="shared" si="20"/>
        <v>0</v>
      </c>
      <c r="BL16" s="95">
        <f t="shared" si="16"/>
        <v>37635000</v>
      </c>
    </row>
    <row r="17" spans="1:64" s="17" customFormat="1" ht="30" x14ac:dyDescent="0.25">
      <c r="A17" s="59" t="s">
        <v>413</v>
      </c>
      <c r="B17" s="70">
        <f t="shared" ref="B17:AE17" si="33">SUM(B18:B18)</f>
        <v>0</v>
      </c>
      <c r="C17" s="70">
        <f t="shared" si="33"/>
        <v>0</v>
      </c>
      <c r="D17" s="70">
        <f t="shared" si="33"/>
        <v>0</v>
      </c>
      <c r="E17" s="70">
        <f t="shared" si="33"/>
        <v>0</v>
      </c>
      <c r="F17" s="70">
        <f t="shared" si="33"/>
        <v>0</v>
      </c>
      <c r="G17" s="70">
        <f t="shared" si="33"/>
        <v>0</v>
      </c>
      <c r="H17" s="70">
        <f t="shared" si="33"/>
        <v>0</v>
      </c>
      <c r="I17" s="70">
        <f t="shared" si="33"/>
        <v>37635000</v>
      </c>
      <c r="J17" s="70">
        <f t="shared" si="33"/>
        <v>0</v>
      </c>
      <c r="K17" s="70">
        <f t="shared" si="33"/>
        <v>0</v>
      </c>
      <c r="L17" s="70">
        <f t="shared" si="33"/>
        <v>0</v>
      </c>
      <c r="M17" s="70">
        <f t="shared" si="33"/>
        <v>0</v>
      </c>
      <c r="N17" s="70">
        <f t="shared" si="33"/>
        <v>0</v>
      </c>
      <c r="O17" s="70">
        <f t="shared" si="33"/>
        <v>0</v>
      </c>
      <c r="P17" s="70">
        <f t="shared" si="33"/>
        <v>0</v>
      </c>
      <c r="Q17" s="70">
        <f t="shared" si="33"/>
        <v>0</v>
      </c>
      <c r="R17" s="70">
        <f t="shared" si="33"/>
        <v>0</v>
      </c>
      <c r="S17" s="70">
        <f t="shared" si="33"/>
        <v>0</v>
      </c>
      <c r="T17" s="70">
        <f t="shared" si="33"/>
        <v>0</v>
      </c>
      <c r="U17" s="70">
        <f t="shared" si="33"/>
        <v>0</v>
      </c>
      <c r="V17" s="70">
        <f t="shared" si="33"/>
        <v>0</v>
      </c>
      <c r="W17" s="92">
        <f t="shared" si="33"/>
        <v>37635000</v>
      </c>
      <c r="X17" s="75">
        <f t="shared" si="33"/>
        <v>0</v>
      </c>
      <c r="Y17" s="75">
        <f t="shared" si="33"/>
        <v>0</v>
      </c>
      <c r="Z17" s="75">
        <f t="shared" si="33"/>
        <v>0</v>
      </c>
      <c r="AA17" s="75">
        <f t="shared" si="33"/>
        <v>0</v>
      </c>
      <c r="AB17" s="75">
        <f t="shared" si="33"/>
        <v>0</v>
      </c>
      <c r="AC17" s="75">
        <f t="shared" si="33"/>
        <v>0</v>
      </c>
      <c r="AD17" s="75">
        <f t="shared" si="33"/>
        <v>0</v>
      </c>
      <c r="AE17" s="75">
        <f t="shared" si="33"/>
        <v>0</v>
      </c>
      <c r="AF17" s="75"/>
      <c r="AG17" s="75"/>
      <c r="AH17" s="75">
        <f t="shared" ref="AH17:BJ17" si="34">SUM(AH18:AH18)</f>
        <v>0</v>
      </c>
      <c r="AI17" s="88">
        <f t="shared" si="34"/>
        <v>0</v>
      </c>
      <c r="AJ17" s="24">
        <f t="shared" si="34"/>
        <v>0</v>
      </c>
      <c r="AK17" s="24">
        <f t="shared" si="34"/>
        <v>0</v>
      </c>
      <c r="AL17" s="24">
        <f t="shared" si="34"/>
        <v>0</v>
      </c>
      <c r="AM17" s="24">
        <f t="shared" si="34"/>
        <v>0</v>
      </c>
      <c r="AN17" s="24">
        <f t="shared" si="34"/>
        <v>0</v>
      </c>
      <c r="AO17" s="24">
        <f t="shared" si="34"/>
        <v>0</v>
      </c>
      <c r="AP17" s="24">
        <f t="shared" si="34"/>
        <v>0</v>
      </c>
      <c r="AQ17" s="24">
        <f t="shared" si="34"/>
        <v>0</v>
      </c>
      <c r="AR17" s="24">
        <f t="shared" si="34"/>
        <v>0</v>
      </c>
      <c r="AS17" s="24">
        <f t="shared" si="34"/>
        <v>0</v>
      </c>
      <c r="AT17" s="24">
        <f t="shared" si="34"/>
        <v>0</v>
      </c>
      <c r="AU17" s="24">
        <f t="shared" si="34"/>
        <v>0</v>
      </c>
      <c r="AV17" s="24">
        <f t="shared" si="34"/>
        <v>0</v>
      </c>
      <c r="AW17" s="24">
        <f t="shared" si="34"/>
        <v>0</v>
      </c>
      <c r="AX17" s="24">
        <f t="shared" si="34"/>
        <v>0</v>
      </c>
      <c r="AY17" s="24">
        <f t="shared" si="34"/>
        <v>0</v>
      </c>
      <c r="AZ17" s="142">
        <f t="shared" si="34"/>
        <v>0</v>
      </c>
      <c r="BA17" s="24">
        <f t="shared" si="34"/>
        <v>0</v>
      </c>
      <c r="BB17" s="24">
        <f t="shared" si="34"/>
        <v>0</v>
      </c>
      <c r="BC17" s="24">
        <f t="shared" si="34"/>
        <v>0</v>
      </c>
      <c r="BD17" s="24">
        <f t="shared" si="34"/>
        <v>0</v>
      </c>
      <c r="BE17" s="24">
        <f t="shared" si="34"/>
        <v>0</v>
      </c>
      <c r="BF17" s="24">
        <f t="shared" si="34"/>
        <v>0</v>
      </c>
      <c r="BG17" s="24">
        <f t="shared" si="34"/>
        <v>0</v>
      </c>
      <c r="BH17" s="24">
        <f t="shared" si="34"/>
        <v>0</v>
      </c>
      <c r="BI17" s="24">
        <f t="shared" si="34"/>
        <v>0</v>
      </c>
      <c r="BJ17" s="83">
        <f t="shared" si="34"/>
        <v>0</v>
      </c>
      <c r="BK17" s="95">
        <f t="shared" si="20"/>
        <v>0</v>
      </c>
      <c r="BL17" s="95">
        <f t="shared" si="16"/>
        <v>37635000</v>
      </c>
    </row>
    <row r="18" spans="1:64" s="19" customFormat="1" ht="30" x14ac:dyDescent="0.25">
      <c r="A18" s="60" t="s">
        <v>333</v>
      </c>
      <c r="B18" s="71"/>
      <c r="C18" s="71">
        <v>0</v>
      </c>
      <c r="D18" s="71">
        <v>0</v>
      </c>
      <c r="E18" s="71">
        <v>0</v>
      </c>
      <c r="F18" s="71">
        <v>0</v>
      </c>
      <c r="G18" s="71">
        <v>0</v>
      </c>
      <c r="H18" s="71">
        <v>0</v>
      </c>
      <c r="I18" s="71">
        <v>37635000</v>
      </c>
      <c r="J18" s="71">
        <v>0</v>
      </c>
      <c r="K18" s="71">
        <v>0</v>
      </c>
      <c r="L18" s="71">
        <v>0</v>
      </c>
      <c r="M18" s="71">
        <v>0</v>
      </c>
      <c r="N18" s="71">
        <v>0</v>
      </c>
      <c r="O18" s="71">
        <v>0</v>
      </c>
      <c r="P18" s="71">
        <v>0</v>
      </c>
      <c r="Q18" s="71">
        <v>0</v>
      </c>
      <c r="R18" s="71">
        <v>0</v>
      </c>
      <c r="S18" s="71">
        <v>0</v>
      </c>
      <c r="T18" s="71">
        <v>0</v>
      </c>
      <c r="U18" s="71">
        <v>0</v>
      </c>
      <c r="V18" s="71">
        <v>0</v>
      </c>
      <c r="W18" s="93">
        <f>SUM(B18:V18)</f>
        <v>37635000</v>
      </c>
      <c r="X18" s="76"/>
      <c r="Y18" s="76"/>
      <c r="Z18" s="76"/>
      <c r="AA18" s="76"/>
      <c r="AB18" s="76"/>
      <c r="AC18" s="76"/>
      <c r="AD18" s="76"/>
      <c r="AE18" s="76"/>
      <c r="AF18" s="76"/>
      <c r="AG18" s="76"/>
      <c r="AH18" s="76"/>
      <c r="AI18" s="89">
        <f>SUM(X18:AH18)</f>
        <v>0</v>
      </c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143"/>
      <c r="BA18" s="52"/>
      <c r="BB18" s="52"/>
      <c r="BC18" s="52"/>
      <c r="BD18" s="52"/>
      <c r="BE18" s="52"/>
      <c r="BF18" s="52"/>
      <c r="BG18" s="52"/>
      <c r="BH18" s="52"/>
      <c r="BI18" s="52"/>
      <c r="BJ18" s="84">
        <f>SUM(BA18:BI18)</f>
        <v>0</v>
      </c>
      <c r="BK18" s="97">
        <f t="shared" si="20"/>
        <v>0</v>
      </c>
      <c r="BL18" s="97">
        <f t="shared" si="16"/>
        <v>37635000</v>
      </c>
    </row>
    <row r="19" spans="1:64" s="17" customFormat="1" ht="30" x14ac:dyDescent="0.25">
      <c r="A19" s="58" t="s">
        <v>414</v>
      </c>
      <c r="B19" s="70">
        <f t="shared" ref="B19:BJ19" si="35">+B20</f>
        <v>0</v>
      </c>
      <c r="C19" s="70">
        <f t="shared" si="35"/>
        <v>0</v>
      </c>
      <c r="D19" s="70">
        <f t="shared" si="35"/>
        <v>0</v>
      </c>
      <c r="E19" s="70">
        <f t="shared" si="35"/>
        <v>0</v>
      </c>
      <c r="F19" s="70">
        <f t="shared" si="35"/>
        <v>0</v>
      </c>
      <c r="G19" s="70">
        <f t="shared" si="35"/>
        <v>0</v>
      </c>
      <c r="H19" s="70">
        <f t="shared" si="35"/>
        <v>0</v>
      </c>
      <c r="I19" s="70">
        <f t="shared" si="35"/>
        <v>0</v>
      </c>
      <c r="J19" s="70">
        <f t="shared" si="35"/>
        <v>0</v>
      </c>
      <c r="K19" s="70">
        <f t="shared" si="35"/>
        <v>0</v>
      </c>
      <c r="L19" s="70">
        <f t="shared" si="35"/>
        <v>0</v>
      </c>
      <c r="M19" s="70">
        <f t="shared" si="35"/>
        <v>0</v>
      </c>
      <c r="N19" s="70">
        <f t="shared" si="35"/>
        <v>0</v>
      </c>
      <c r="O19" s="70">
        <f t="shared" si="35"/>
        <v>0</v>
      </c>
      <c r="P19" s="70">
        <f t="shared" si="35"/>
        <v>0</v>
      </c>
      <c r="Q19" s="70">
        <f t="shared" si="35"/>
        <v>0</v>
      </c>
      <c r="R19" s="70">
        <f t="shared" si="35"/>
        <v>0</v>
      </c>
      <c r="S19" s="70">
        <f t="shared" si="35"/>
        <v>0</v>
      </c>
      <c r="T19" s="70">
        <f t="shared" si="35"/>
        <v>0</v>
      </c>
      <c r="U19" s="70">
        <f t="shared" si="35"/>
        <v>0</v>
      </c>
      <c r="V19" s="70">
        <f t="shared" si="35"/>
        <v>0</v>
      </c>
      <c r="W19" s="92">
        <f t="shared" si="35"/>
        <v>0</v>
      </c>
      <c r="X19" s="75">
        <f t="shared" si="35"/>
        <v>0</v>
      </c>
      <c r="Y19" s="75">
        <f t="shared" si="35"/>
        <v>0</v>
      </c>
      <c r="Z19" s="75">
        <f t="shared" si="35"/>
        <v>0</v>
      </c>
      <c r="AA19" s="75">
        <f t="shared" si="35"/>
        <v>0</v>
      </c>
      <c r="AB19" s="75">
        <f t="shared" si="35"/>
        <v>0</v>
      </c>
      <c r="AC19" s="75">
        <f t="shared" si="35"/>
        <v>0</v>
      </c>
      <c r="AD19" s="75">
        <f t="shared" si="35"/>
        <v>0</v>
      </c>
      <c r="AE19" s="75">
        <f t="shared" si="35"/>
        <v>0</v>
      </c>
      <c r="AF19" s="75"/>
      <c r="AG19" s="75"/>
      <c r="AH19" s="75">
        <f t="shared" si="35"/>
        <v>0</v>
      </c>
      <c r="AI19" s="88">
        <f t="shared" si="35"/>
        <v>0</v>
      </c>
      <c r="AJ19" s="24">
        <f t="shared" si="35"/>
        <v>0</v>
      </c>
      <c r="AK19" s="24">
        <f t="shared" si="35"/>
        <v>0</v>
      </c>
      <c r="AL19" s="24">
        <f t="shared" si="35"/>
        <v>0</v>
      </c>
      <c r="AM19" s="24">
        <f t="shared" si="35"/>
        <v>0</v>
      </c>
      <c r="AN19" s="24">
        <f t="shared" si="35"/>
        <v>0</v>
      </c>
      <c r="AO19" s="24">
        <f t="shared" si="35"/>
        <v>0</v>
      </c>
      <c r="AP19" s="24">
        <f t="shared" si="35"/>
        <v>0</v>
      </c>
      <c r="AQ19" s="24">
        <f t="shared" si="35"/>
        <v>0</v>
      </c>
      <c r="AR19" s="24">
        <f t="shared" si="35"/>
        <v>0</v>
      </c>
      <c r="AS19" s="24">
        <f t="shared" si="35"/>
        <v>0</v>
      </c>
      <c r="AT19" s="24">
        <f t="shared" si="35"/>
        <v>0</v>
      </c>
      <c r="AU19" s="24">
        <f t="shared" si="35"/>
        <v>0</v>
      </c>
      <c r="AV19" s="24">
        <f>+AV20</f>
        <v>0</v>
      </c>
      <c r="AW19" s="24">
        <f>+AW20</f>
        <v>0</v>
      </c>
      <c r="AX19" s="24">
        <f>+AX20</f>
        <v>0</v>
      </c>
      <c r="AY19" s="24">
        <f>+AY20</f>
        <v>0</v>
      </c>
      <c r="AZ19" s="142">
        <f>+AZ20</f>
        <v>0</v>
      </c>
      <c r="BA19" s="24">
        <f t="shared" si="35"/>
        <v>0</v>
      </c>
      <c r="BB19" s="24">
        <f t="shared" si="35"/>
        <v>0</v>
      </c>
      <c r="BC19" s="24">
        <f t="shared" si="35"/>
        <v>0</v>
      </c>
      <c r="BD19" s="24">
        <f t="shared" si="35"/>
        <v>0</v>
      </c>
      <c r="BE19" s="24">
        <f t="shared" si="35"/>
        <v>0</v>
      </c>
      <c r="BF19" s="24">
        <f t="shared" si="35"/>
        <v>0</v>
      </c>
      <c r="BG19" s="24">
        <f t="shared" si="35"/>
        <v>0</v>
      </c>
      <c r="BH19" s="24">
        <f t="shared" si="35"/>
        <v>0</v>
      </c>
      <c r="BI19" s="24">
        <f t="shared" si="35"/>
        <v>0</v>
      </c>
      <c r="BJ19" s="83">
        <f t="shared" si="35"/>
        <v>0</v>
      </c>
      <c r="BK19" s="95">
        <f t="shared" si="20"/>
        <v>0</v>
      </c>
      <c r="BL19" s="95">
        <f t="shared" si="16"/>
        <v>0</v>
      </c>
    </row>
    <row r="20" spans="1:64" s="17" customFormat="1" ht="30" x14ac:dyDescent="0.25">
      <c r="A20" s="59" t="s">
        <v>415</v>
      </c>
      <c r="B20" s="70">
        <f t="shared" ref="B20:AE20" si="36">SUM(B21:B22)</f>
        <v>0</v>
      </c>
      <c r="C20" s="70">
        <f t="shared" si="36"/>
        <v>0</v>
      </c>
      <c r="D20" s="70">
        <f t="shared" si="36"/>
        <v>0</v>
      </c>
      <c r="E20" s="70">
        <f t="shared" si="36"/>
        <v>0</v>
      </c>
      <c r="F20" s="70">
        <f t="shared" si="36"/>
        <v>0</v>
      </c>
      <c r="G20" s="70">
        <f t="shared" si="36"/>
        <v>0</v>
      </c>
      <c r="H20" s="70">
        <f t="shared" si="36"/>
        <v>0</v>
      </c>
      <c r="I20" s="70">
        <f t="shared" si="36"/>
        <v>0</v>
      </c>
      <c r="J20" s="70">
        <f t="shared" si="36"/>
        <v>0</v>
      </c>
      <c r="K20" s="70">
        <f t="shared" si="36"/>
        <v>0</v>
      </c>
      <c r="L20" s="70">
        <f t="shared" si="36"/>
        <v>0</v>
      </c>
      <c r="M20" s="70">
        <f t="shared" si="36"/>
        <v>0</v>
      </c>
      <c r="N20" s="70">
        <f t="shared" si="36"/>
        <v>0</v>
      </c>
      <c r="O20" s="70">
        <f t="shared" si="36"/>
        <v>0</v>
      </c>
      <c r="P20" s="70">
        <f t="shared" si="36"/>
        <v>0</v>
      </c>
      <c r="Q20" s="70">
        <f t="shared" si="36"/>
        <v>0</v>
      </c>
      <c r="R20" s="70">
        <f t="shared" si="36"/>
        <v>0</v>
      </c>
      <c r="S20" s="70">
        <f t="shared" si="36"/>
        <v>0</v>
      </c>
      <c r="T20" s="70">
        <f t="shared" si="36"/>
        <v>0</v>
      </c>
      <c r="U20" s="70">
        <f t="shared" si="36"/>
        <v>0</v>
      </c>
      <c r="V20" s="70">
        <f t="shared" si="36"/>
        <v>0</v>
      </c>
      <c r="W20" s="92">
        <f t="shared" si="36"/>
        <v>0</v>
      </c>
      <c r="X20" s="75">
        <f t="shared" si="36"/>
        <v>0</v>
      </c>
      <c r="Y20" s="75">
        <f t="shared" si="36"/>
        <v>0</v>
      </c>
      <c r="Z20" s="75">
        <f t="shared" si="36"/>
        <v>0</v>
      </c>
      <c r="AA20" s="75">
        <f t="shared" si="36"/>
        <v>0</v>
      </c>
      <c r="AB20" s="75">
        <f t="shared" si="36"/>
        <v>0</v>
      </c>
      <c r="AC20" s="75">
        <f t="shared" si="36"/>
        <v>0</v>
      </c>
      <c r="AD20" s="75">
        <f t="shared" si="36"/>
        <v>0</v>
      </c>
      <c r="AE20" s="75">
        <f t="shared" si="36"/>
        <v>0</v>
      </c>
      <c r="AF20" s="75"/>
      <c r="AG20" s="75"/>
      <c r="AH20" s="75">
        <f t="shared" ref="AH20:BI20" si="37">SUM(AH21:AH22)</f>
        <v>0</v>
      </c>
      <c r="AI20" s="88">
        <f t="shared" si="37"/>
        <v>0</v>
      </c>
      <c r="AJ20" s="24">
        <f t="shared" si="37"/>
        <v>0</v>
      </c>
      <c r="AK20" s="24">
        <f t="shared" si="37"/>
        <v>0</v>
      </c>
      <c r="AL20" s="24">
        <f t="shared" si="37"/>
        <v>0</v>
      </c>
      <c r="AM20" s="24">
        <f t="shared" si="37"/>
        <v>0</v>
      </c>
      <c r="AN20" s="24">
        <f t="shared" si="37"/>
        <v>0</v>
      </c>
      <c r="AO20" s="24">
        <f t="shared" si="37"/>
        <v>0</v>
      </c>
      <c r="AP20" s="24">
        <f t="shared" si="37"/>
        <v>0</v>
      </c>
      <c r="AQ20" s="24">
        <f t="shared" si="37"/>
        <v>0</v>
      </c>
      <c r="AR20" s="24">
        <f t="shared" si="37"/>
        <v>0</v>
      </c>
      <c r="AS20" s="24">
        <f t="shared" si="37"/>
        <v>0</v>
      </c>
      <c r="AT20" s="24">
        <f t="shared" si="37"/>
        <v>0</v>
      </c>
      <c r="AU20" s="24">
        <f t="shared" si="37"/>
        <v>0</v>
      </c>
      <c r="AV20" s="24">
        <f t="shared" si="37"/>
        <v>0</v>
      </c>
      <c r="AW20" s="24">
        <f t="shared" si="37"/>
        <v>0</v>
      </c>
      <c r="AX20" s="24">
        <f t="shared" si="37"/>
        <v>0</v>
      </c>
      <c r="AY20" s="24">
        <f t="shared" si="37"/>
        <v>0</v>
      </c>
      <c r="AZ20" s="142">
        <f t="shared" si="37"/>
        <v>0</v>
      </c>
      <c r="BA20" s="24">
        <f t="shared" si="37"/>
        <v>0</v>
      </c>
      <c r="BB20" s="24">
        <f t="shared" si="37"/>
        <v>0</v>
      </c>
      <c r="BC20" s="24">
        <f t="shared" si="37"/>
        <v>0</v>
      </c>
      <c r="BD20" s="24">
        <f t="shared" si="37"/>
        <v>0</v>
      </c>
      <c r="BE20" s="24">
        <f t="shared" si="37"/>
        <v>0</v>
      </c>
      <c r="BF20" s="24">
        <f t="shared" si="37"/>
        <v>0</v>
      </c>
      <c r="BG20" s="24">
        <f t="shared" si="37"/>
        <v>0</v>
      </c>
      <c r="BH20" s="24">
        <f t="shared" si="37"/>
        <v>0</v>
      </c>
      <c r="BI20" s="24">
        <f t="shared" si="37"/>
        <v>0</v>
      </c>
      <c r="BJ20" s="83">
        <f>SUM(BJ22:BJ22)</f>
        <v>0</v>
      </c>
      <c r="BK20" s="95">
        <f t="shared" si="20"/>
        <v>0</v>
      </c>
      <c r="BL20" s="95">
        <f t="shared" si="16"/>
        <v>0</v>
      </c>
    </row>
    <row r="21" spans="1:64" s="19" customFormat="1" x14ac:dyDescent="0.25">
      <c r="A21" s="60" t="s">
        <v>387</v>
      </c>
      <c r="B21" s="71">
        <v>0</v>
      </c>
      <c r="C21" s="71">
        <v>0</v>
      </c>
      <c r="D21" s="71">
        <v>0</v>
      </c>
      <c r="E21" s="71">
        <v>0</v>
      </c>
      <c r="F21" s="71">
        <v>0</v>
      </c>
      <c r="G21" s="71">
        <v>0</v>
      </c>
      <c r="H21" s="71">
        <v>0</v>
      </c>
      <c r="I21" s="71">
        <v>0</v>
      </c>
      <c r="J21" s="71">
        <v>0</v>
      </c>
      <c r="K21" s="71">
        <v>0</v>
      </c>
      <c r="L21" s="71">
        <v>0</v>
      </c>
      <c r="M21" s="71">
        <v>0</v>
      </c>
      <c r="N21" s="71">
        <v>0</v>
      </c>
      <c r="O21" s="71">
        <v>0</v>
      </c>
      <c r="P21" s="71">
        <v>0</v>
      </c>
      <c r="Q21" s="71">
        <v>0</v>
      </c>
      <c r="R21" s="71">
        <v>0</v>
      </c>
      <c r="S21" s="71">
        <v>0</v>
      </c>
      <c r="T21" s="71">
        <v>0</v>
      </c>
      <c r="U21" s="71">
        <v>0</v>
      </c>
      <c r="V21" s="71">
        <v>0</v>
      </c>
      <c r="W21" s="93">
        <f>SUM(B21:V21)</f>
        <v>0</v>
      </c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89">
        <f>SUM(X21:AH21)</f>
        <v>0</v>
      </c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143"/>
      <c r="BA21" s="52"/>
      <c r="BB21" s="52"/>
      <c r="BC21" s="52"/>
      <c r="BD21" s="52"/>
      <c r="BE21" s="52"/>
      <c r="BF21" s="52"/>
      <c r="BG21" s="52"/>
      <c r="BH21" s="52"/>
      <c r="BI21" s="52"/>
      <c r="BJ21" s="84">
        <f>SUM(BA21:BI21)</f>
        <v>0</v>
      </c>
      <c r="BK21" s="97">
        <f t="shared" si="20"/>
        <v>0</v>
      </c>
      <c r="BL21" s="97">
        <f t="shared" si="16"/>
        <v>0</v>
      </c>
    </row>
    <row r="22" spans="1:64" s="19" customFormat="1" x14ac:dyDescent="0.25">
      <c r="A22" s="60" t="s">
        <v>387</v>
      </c>
      <c r="B22" s="71">
        <v>0</v>
      </c>
      <c r="C22" s="71">
        <v>0</v>
      </c>
      <c r="D22" s="71">
        <v>0</v>
      </c>
      <c r="E22" s="71">
        <v>0</v>
      </c>
      <c r="F22" s="71">
        <v>0</v>
      </c>
      <c r="G22" s="71">
        <v>0</v>
      </c>
      <c r="H22" s="71">
        <v>0</v>
      </c>
      <c r="I22" s="71">
        <v>0</v>
      </c>
      <c r="J22" s="71">
        <v>0</v>
      </c>
      <c r="K22" s="71">
        <v>0</v>
      </c>
      <c r="L22" s="71">
        <v>0</v>
      </c>
      <c r="M22" s="71">
        <v>0</v>
      </c>
      <c r="N22" s="71">
        <v>0</v>
      </c>
      <c r="O22" s="71">
        <v>0</v>
      </c>
      <c r="P22" s="71">
        <v>0</v>
      </c>
      <c r="Q22" s="71">
        <v>0</v>
      </c>
      <c r="R22" s="71">
        <v>0</v>
      </c>
      <c r="S22" s="71">
        <v>0</v>
      </c>
      <c r="T22" s="71">
        <v>0</v>
      </c>
      <c r="U22" s="71">
        <v>0</v>
      </c>
      <c r="V22" s="71">
        <v>0</v>
      </c>
      <c r="W22" s="93">
        <f>SUM(B22:V22)</f>
        <v>0</v>
      </c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89">
        <f>SUM(X22:AH22)</f>
        <v>0</v>
      </c>
      <c r="AJ22" s="52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143"/>
      <c r="BA22" s="52"/>
      <c r="BB22" s="52"/>
      <c r="BC22" s="52"/>
      <c r="BD22" s="52"/>
      <c r="BE22" s="52"/>
      <c r="BF22" s="52"/>
      <c r="BG22" s="52"/>
      <c r="BH22" s="52"/>
      <c r="BI22" s="52"/>
      <c r="BJ22" s="84">
        <f>SUM(BA22:BI22)</f>
        <v>0</v>
      </c>
      <c r="BK22" s="97">
        <f t="shared" si="20"/>
        <v>0</v>
      </c>
      <c r="BL22" s="97">
        <f t="shared" si="16"/>
        <v>0</v>
      </c>
    </row>
    <row r="23" spans="1:64" s="17" customFormat="1" x14ac:dyDescent="0.25">
      <c r="A23" s="57" t="s">
        <v>416</v>
      </c>
      <c r="B23" s="70">
        <f t="shared" ref="B23:AE23" si="38">+B24+B34</f>
        <v>0</v>
      </c>
      <c r="C23" s="70">
        <f t="shared" si="38"/>
        <v>0</v>
      </c>
      <c r="D23" s="70">
        <f t="shared" si="38"/>
        <v>0</v>
      </c>
      <c r="E23" s="70">
        <f t="shared" si="38"/>
        <v>0</v>
      </c>
      <c r="F23" s="70">
        <f t="shared" si="38"/>
        <v>0</v>
      </c>
      <c r="G23" s="70">
        <f t="shared" si="38"/>
        <v>0</v>
      </c>
      <c r="H23" s="70">
        <f t="shared" si="38"/>
        <v>0</v>
      </c>
      <c r="I23" s="70">
        <f t="shared" si="38"/>
        <v>0</v>
      </c>
      <c r="J23" s="70">
        <f t="shared" si="38"/>
        <v>0</v>
      </c>
      <c r="K23" s="70">
        <f t="shared" si="38"/>
        <v>0</v>
      </c>
      <c r="L23" s="70">
        <f t="shared" si="38"/>
        <v>0</v>
      </c>
      <c r="M23" s="70">
        <f t="shared" si="38"/>
        <v>0</v>
      </c>
      <c r="N23" s="70">
        <f t="shared" si="38"/>
        <v>0</v>
      </c>
      <c r="O23" s="70">
        <f t="shared" si="38"/>
        <v>0</v>
      </c>
      <c r="P23" s="70">
        <f t="shared" si="38"/>
        <v>0</v>
      </c>
      <c r="Q23" s="70">
        <f t="shared" si="38"/>
        <v>0</v>
      </c>
      <c r="R23" s="70">
        <f t="shared" si="38"/>
        <v>0</v>
      </c>
      <c r="S23" s="70">
        <f t="shared" si="38"/>
        <v>0</v>
      </c>
      <c r="T23" s="70">
        <f t="shared" si="38"/>
        <v>0</v>
      </c>
      <c r="U23" s="70">
        <f t="shared" si="38"/>
        <v>0</v>
      </c>
      <c r="V23" s="70">
        <f t="shared" si="38"/>
        <v>0</v>
      </c>
      <c r="W23" s="92">
        <f t="shared" si="38"/>
        <v>0</v>
      </c>
      <c r="X23" s="75">
        <f t="shared" si="38"/>
        <v>0</v>
      </c>
      <c r="Y23" s="75">
        <f t="shared" si="38"/>
        <v>0</v>
      </c>
      <c r="Z23" s="75">
        <f t="shared" si="38"/>
        <v>0</v>
      </c>
      <c r="AA23" s="75">
        <f t="shared" si="38"/>
        <v>0</v>
      </c>
      <c r="AB23" s="75">
        <f t="shared" si="38"/>
        <v>0</v>
      </c>
      <c r="AC23" s="75">
        <f t="shared" si="38"/>
        <v>0</v>
      </c>
      <c r="AD23" s="75">
        <f t="shared" si="38"/>
        <v>0</v>
      </c>
      <c r="AE23" s="75">
        <f t="shared" si="38"/>
        <v>0</v>
      </c>
      <c r="AF23" s="75"/>
      <c r="AG23" s="75"/>
      <c r="AH23" s="75">
        <f t="shared" ref="AH23:BJ23" si="39">+AH24+AH34</f>
        <v>0</v>
      </c>
      <c r="AI23" s="88">
        <f t="shared" si="39"/>
        <v>0</v>
      </c>
      <c r="AJ23" s="24">
        <f t="shared" si="39"/>
        <v>0</v>
      </c>
      <c r="AK23" s="24">
        <f t="shared" si="39"/>
        <v>0</v>
      </c>
      <c r="AL23" s="24">
        <f t="shared" si="39"/>
        <v>0</v>
      </c>
      <c r="AM23" s="24">
        <f t="shared" si="39"/>
        <v>0</v>
      </c>
      <c r="AN23" s="24">
        <f t="shared" si="39"/>
        <v>0</v>
      </c>
      <c r="AO23" s="24">
        <f t="shared" si="39"/>
        <v>0</v>
      </c>
      <c r="AP23" s="24">
        <f t="shared" si="39"/>
        <v>0</v>
      </c>
      <c r="AQ23" s="24">
        <f t="shared" si="39"/>
        <v>0</v>
      </c>
      <c r="AR23" s="24">
        <f t="shared" si="39"/>
        <v>0</v>
      </c>
      <c r="AS23" s="24">
        <f t="shared" si="39"/>
        <v>0</v>
      </c>
      <c r="AT23" s="24">
        <f t="shared" si="39"/>
        <v>0</v>
      </c>
      <c r="AU23" s="24">
        <f t="shared" si="39"/>
        <v>0</v>
      </c>
      <c r="AV23" s="24">
        <f t="shared" si="39"/>
        <v>0</v>
      </c>
      <c r="AW23" s="24">
        <f t="shared" si="39"/>
        <v>0</v>
      </c>
      <c r="AX23" s="24">
        <f t="shared" si="39"/>
        <v>0</v>
      </c>
      <c r="AY23" s="24">
        <f t="shared" si="39"/>
        <v>0</v>
      </c>
      <c r="AZ23" s="142">
        <f t="shared" si="39"/>
        <v>0</v>
      </c>
      <c r="BA23" s="24">
        <f t="shared" si="39"/>
        <v>0</v>
      </c>
      <c r="BB23" s="24">
        <f t="shared" si="39"/>
        <v>0</v>
      </c>
      <c r="BC23" s="24">
        <f t="shared" si="39"/>
        <v>0</v>
      </c>
      <c r="BD23" s="24">
        <f t="shared" si="39"/>
        <v>0</v>
      </c>
      <c r="BE23" s="24">
        <f t="shared" si="39"/>
        <v>0</v>
      </c>
      <c r="BF23" s="24">
        <f t="shared" si="39"/>
        <v>0</v>
      </c>
      <c r="BG23" s="24">
        <f t="shared" si="39"/>
        <v>0</v>
      </c>
      <c r="BH23" s="24">
        <f t="shared" si="39"/>
        <v>0</v>
      </c>
      <c r="BI23" s="24">
        <f t="shared" si="39"/>
        <v>0</v>
      </c>
      <c r="BJ23" s="83">
        <f t="shared" si="39"/>
        <v>0</v>
      </c>
      <c r="BK23" s="95">
        <f t="shared" si="20"/>
        <v>0</v>
      </c>
      <c r="BL23" s="95">
        <f t="shared" si="16"/>
        <v>0</v>
      </c>
    </row>
    <row r="24" spans="1:64" s="17" customFormat="1" ht="30" x14ac:dyDescent="0.25">
      <c r="A24" s="58" t="s">
        <v>417</v>
      </c>
      <c r="B24" s="70">
        <f t="shared" ref="B24:AE24" si="40">+B25+B27+B29+B32</f>
        <v>0</v>
      </c>
      <c r="C24" s="70">
        <f t="shared" si="40"/>
        <v>0</v>
      </c>
      <c r="D24" s="70">
        <f t="shared" si="40"/>
        <v>0</v>
      </c>
      <c r="E24" s="70">
        <f t="shared" si="40"/>
        <v>0</v>
      </c>
      <c r="F24" s="70">
        <f t="shared" si="40"/>
        <v>0</v>
      </c>
      <c r="G24" s="70">
        <f t="shared" si="40"/>
        <v>0</v>
      </c>
      <c r="H24" s="70">
        <f t="shared" si="40"/>
        <v>0</v>
      </c>
      <c r="I24" s="70">
        <f t="shared" si="40"/>
        <v>0</v>
      </c>
      <c r="J24" s="70">
        <f t="shared" si="40"/>
        <v>0</v>
      </c>
      <c r="K24" s="70">
        <f t="shared" si="40"/>
        <v>0</v>
      </c>
      <c r="L24" s="70">
        <f t="shared" si="40"/>
        <v>0</v>
      </c>
      <c r="M24" s="70">
        <f t="shared" si="40"/>
        <v>0</v>
      </c>
      <c r="N24" s="70">
        <f t="shared" si="40"/>
        <v>0</v>
      </c>
      <c r="O24" s="70">
        <f t="shared" si="40"/>
        <v>0</v>
      </c>
      <c r="P24" s="70">
        <f t="shared" si="40"/>
        <v>0</v>
      </c>
      <c r="Q24" s="70">
        <f t="shared" si="40"/>
        <v>0</v>
      </c>
      <c r="R24" s="70">
        <f t="shared" si="40"/>
        <v>0</v>
      </c>
      <c r="S24" s="70">
        <f t="shared" si="40"/>
        <v>0</v>
      </c>
      <c r="T24" s="70">
        <f t="shared" si="40"/>
        <v>0</v>
      </c>
      <c r="U24" s="70">
        <f t="shared" si="40"/>
        <v>0</v>
      </c>
      <c r="V24" s="70">
        <f t="shared" si="40"/>
        <v>0</v>
      </c>
      <c r="W24" s="92">
        <f t="shared" si="40"/>
        <v>0</v>
      </c>
      <c r="X24" s="75">
        <f t="shared" si="40"/>
        <v>0</v>
      </c>
      <c r="Y24" s="75">
        <f t="shared" si="40"/>
        <v>0</v>
      </c>
      <c r="Z24" s="75">
        <f t="shared" si="40"/>
        <v>0</v>
      </c>
      <c r="AA24" s="75">
        <f t="shared" si="40"/>
        <v>0</v>
      </c>
      <c r="AB24" s="75">
        <f t="shared" si="40"/>
        <v>0</v>
      </c>
      <c r="AC24" s="75">
        <f t="shared" si="40"/>
        <v>0</v>
      </c>
      <c r="AD24" s="75">
        <f t="shared" si="40"/>
        <v>0</v>
      </c>
      <c r="AE24" s="75">
        <f t="shared" si="40"/>
        <v>0</v>
      </c>
      <c r="AF24" s="75"/>
      <c r="AG24" s="75"/>
      <c r="AH24" s="75">
        <f t="shared" ref="AH24:BJ24" si="41">+AH25+AH27+AH29+AH32</f>
        <v>0</v>
      </c>
      <c r="AI24" s="88">
        <f t="shared" si="41"/>
        <v>0</v>
      </c>
      <c r="AJ24" s="24">
        <f t="shared" si="41"/>
        <v>0</v>
      </c>
      <c r="AK24" s="24">
        <f t="shared" si="41"/>
        <v>0</v>
      </c>
      <c r="AL24" s="24">
        <f t="shared" si="41"/>
        <v>0</v>
      </c>
      <c r="AM24" s="24">
        <f t="shared" si="41"/>
        <v>0</v>
      </c>
      <c r="AN24" s="24">
        <f t="shared" si="41"/>
        <v>0</v>
      </c>
      <c r="AO24" s="24">
        <f t="shared" si="41"/>
        <v>0</v>
      </c>
      <c r="AP24" s="24">
        <f t="shared" si="41"/>
        <v>0</v>
      </c>
      <c r="AQ24" s="24">
        <f t="shared" si="41"/>
        <v>0</v>
      </c>
      <c r="AR24" s="24">
        <f t="shared" si="41"/>
        <v>0</v>
      </c>
      <c r="AS24" s="24">
        <f t="shared" si="41"/>
        <v>0</v>
      </c>
      <c r="AT24" s="24">
        <f t="shared" si="41"/>
        <v>0</v>
      </c>
      <c r="AU24" s="24">
        <f t="shared" si="41"/>
        <v>0</v>
      </c>
      <c r="AV24" s="24">
        <f t="shared" si="41"/>
        <v>0</v>
      </c>
      <c r="AW24" s="24">
        <f t="shared" si="41"/>
        <v>0</v>
      </c>
      <c r="AX24" s="24">
        <f t="shared" si="41"/>
        <v>0</v>
      </c>
      <c r="AY24" s="24">
        <f t="shared" si="41"/>
        <v>0</v>
      </c>
      <c r="AZ24" s="142">
        <f t="shared" si="41"/>
        <v>0</v>
      </c>
      <c r="BA24" s="24">
        <f t="shared" si="41"/>
        <v>0</v>
      </c>
      <c r="BB24" s="24">
        <f t="shared" si="41"/>
        <v>0</v>
      </c>
      <c r="BC24" s="24">
        <f t="shared" si="41"/>
        <v>0</v>
      </c>
      <c r="BD24" s="24">
        <f t="shared" si="41"/>
        <v>0</v>
      </c>
      <c r="BE24" s="24">
        <f t="shared" si="41"/>
        <v>0</v>
      </c>
      <c r="BF24" s="24">
        <f t="shared" si="41"/>
        <v>0</v>
      </c>
      <c r="BG24" s="24">
        <f t="shared" si="41"/>
        <v>0</v>
      </c>
      <c r="BH24" s="24">
        <f t="shared" si="41"/>
        <v>0</v>
      </c>
      <c r="BI24" s="24">
        <f t="shared" si="41"/>
        <v>0</v>
      </c>
      <c r="BJ24" s="83">
        <f t="shared" si="41"/>
        <v>0</v>
      </c>
      <c r="BK24" s="95">
        <f t="shared" si="20"/>
        <v>0</v>
      </c>
      <c r="BL24" s="95">
        <f t="shared" si="16"/>
        <v>0</v>
      </c>
    </row>
    <row r="25" spans="1:64" s="17" customFormat="1" ht="30" x14ac:dyDescent="0.25">
      <c r="A25" s="59" t="s">
        <v>418</v>
      </c>
      <c r="B25" s="70">
        <f t="shared" ref="B25:AE25" si="42">SUM(B26:B26)</f>
        <v>0</v>
      </c>
      <c r="C25" s="70">
        <f t="shared" si="42"/>
        <v>0</v>
      </c>
      <c r="D25" s="70">
        <f t="shared" si="42"/>
        <v>0</v>
      </c>
      <c r="E25" s="70">
        <f t="shared" si="42"/>
        <v>0</v>
      </c>
      <c r="F25" s="70">
        <f t="shared" si="42"/>
        <v>0</v>
      </c>
      <c r="G25" s="70">
        <f t="shared" si="42"/>
        <v>0</v>
      </c>
      <c r="H25" s="70">
        <f t="shared" si="42"/>
        <v>0</v>
      </c>
      <c r="I25" s="70">
        <f t="shared" si="42"/>
        <v>0</v>
      </c>
      <c r="J25" s="70">
        <f t="shared" si="42"/>
        <v>0</v>
      </c>
      <c r="K25" s="70">
        <f t="shared" si="42"/>
        <v>0</v>
      </c>
      <c r="L25" s="70">
        <f t="shared" si="42"/>
        <v>0</v>
      </c>
      <c r="M25" s="70">
        <f t="shared" si="42"/>
        <v>0</v>
      </c>
      <c r="N25" s="70">
        <f t="shared" si="42"/>
        <v>0</v>
      </c>
      <c r="O25" s="70">
        <f t="shared" si="42"/>
        <v>0</v>
      </c>
      <c r="P25" s="70">
        <f t="shared" si="42"/>
        <v>0</v>
      </c>
      <c r="Q25" s="70">
        <f t="shared" si="42"/>
        <v>0</v>
      </c>
      <c r="R25" s="70">
        <f t="shared" si="42"/>
        <v>0</v>
      </c>
      <c r="S25" s="70">
        <f t="shared" si="42"/>
        <v>0</v>
      </c>
      <c r="T25" s="70">
        <f t="shared" si="42"/>
        <v>0</v>
      </c>
      <c r="U25" s="70">
        <f t="shared" si="42"/>
        <v>0</v>
      </c>
      <c r="V25" s="70">
        <f t="shared" si="42"/>
        <v>0</v>
      </c>
      <c r="W25" s="92">
        <f t="shared" si="42"/>
        <v>0</v>
      </c>
      <c r="X25" s="75">
        <f t="shared" si="42"/>
        <v>0</v>
      </c>
      <c r="Y25" s="75">
        <f t="shared" si="42"/>
        <v>0</v>
      </c>
      <c r="Z25" s="75">
        <f t="shared" si="42"/>
        <v>0</v>
      </c>
      <c r="AA25" s="75">
        <f t="shared" si="42"/>
        <v>0</v>
      </c>
      <c r="AB25" s="75">
        <f t="shared" si="42"/>
        <v>0</v>
      </c>
      <c r="AC25" s="75">
        <f t="shared" si="42"/>
        <v>0</v>
      </c>
      <c r="AD25" s="75">
        <f t="shared" si="42"/>
        <v>0</v>
      </c>
      <c r="AE25" s="75">
        <f t="shared" si="42"/>
        <v>0</v>
      </c>
      <c r="AF25" s="75"/>
      <c r="AG25" s="75"/>
      <c r="AH25" s="75">
        <f t="shared" ref="AH25:BJ25" si="43">SUM(AH26:AH26)</f>
        <v>0</v>
      </c>
      <c r="AI25" s="88">
        <f t="shared" si="43"/>
        <v>0</v>
      </c>
      <c r="AJ25" s="24">
        <f t="shared" si="43"/>
        <v>0</v>
      </c>
      <c r="AK25" s="24">
        <f t="shared" si="43"/>
        <v>0</v>
      </c>
      <c r="AL25" s="24">
        <f t="shared" si="43"/>
        <v>0</v>
      </c>
      <c r="AM25" s="24">
        <f t="shared" si="43"/>
        <v>0</v>
      </c>
      <c r="AN25" s="24">
        <f t="shared" si="43"/>
        <v>0</v>
      </c>
      <c r="AO25" s="24">
        <f t="shared" si="43"/>
        <v>0</v>
      </c>
      <c r="AP25" s="24">
        <f t="shared" si="43"/>
        <v>0</v>
      </c>
      <c r="AQ25" s="24">
        <f t="shared" si="43"/>
        <v>0</v>
      </c>
      <c r="AR25" s="24">
        <f t="shared" si="43"/>
        <v>0</v>
      </c>
      <c r="AS25" s="24">
        <f t="shared" si="43"/>
        <v>0</v>
      </c>
      <c r="AT25" s="24">
        <f t="shared" si="43"/>
        <v>0</v>
      </c>
      <c r="AU25" s="24">
        <f t="shared" si="43"/>
        <v>0</v>
      </c>
      <c r="AV25" s="24">
        <f t="shared" si="43"/>
        <v>0</v>
      </c>
      <c r="AW25" s="24">
        <f t="shared" si="43"/>
        <v>0</v>
      </c>
      <c r="AX25" s="24">
        <f t="shared" si="43"/>
        <v>0</v>
      </c>
      <c r="AY25" s="24">
        <f t="shared" si="43"/>
        <v>0</v>
      </c>
      <c r="AZ25" s="142">
        <f t="shared" si="43"/>
        <v>0</v>
      </c>
      <c r="BA25" s="24">
        <f t="shared" si="43"/>
        <v>0</v>
      </c>
      <c r="BB25" s="24">
        <f t="shared" si="43"/>
        <v>0</v>
      </c>
      <c r="BC25" s="24">
        <f t="shared" si="43"/>
        <v>0</v>
      </c>
      <c r="BD25" s="24">
        <f t="shared" si="43"/>
        <v>0</v>
      </c>
      <c r="BE25" s="24">
        <f t="shared" si="43"/>
        <v>0</v>
      </c>
      <c r="BF25" s="24">
        <f t="shared" si="43"/>
        <v>0</v>
      </c>
      <c r="BG25" s="24">
        <f t="shared" si="43"/>
        <v>0</v>
      </c>
      <c r="BH25" s="24">
        <f t="shared" si="43"/>
        <v>0</v>
      </c>
      <c r="BI25" s="24">
        <f t="shared" si="43"/>
        <v>0</v>
      </c>
      <c r="BJ25" s="83">
        <f t="shared" si="43"/>
        <v>0</v>
      </c>
      <c r="BK25" s="95">
        <f t="shared" si="20"/>
        <v>0</v>
      </c>
      <c r="BL25" s="95">
        <f t="shared" si="16"/>
        <v>0</v>
      </c>
    </row>
    <row r="26" spans="1:64" s="19" customFormat="1" x14ac:dyDescent="0.25">
      <c r="A26" s="60" t="s">
        <v>387</v>
      </c>
      <c r="B26" s="71">
        <v>0</v>
      </c>
      <c r="C26" s="71">
        <v>0</v>
      </c>
      <c r="D26" s="71">
        <v>0</v>
      </c>
      <c r="E26" s="71">
        <v>0</v>
      </c>
      <c r="F26" s="71">
        <v>0</v>
      </c>
      <c r="G26" s="71">
        <v>0</v>
      </c>
      <c r="H26" s="71">
        <v>0</v>
      </c>
      <c r="I26" s="71">
        <v>0</v>
      </c>
      <c r="J26" s="71">
        <v>0</v>
      </c>
      <c r="K26" s="71">
        <v>0</v>
      </c>
      <c r="L26" s="71">
        <v>0</v>
      </c>
      <c r="M26" s="71">
        <v>0</v>
      </c>
      <c r="N26" s="71">
        <v>0</v>
      </c>
      <c r="O26" s="71">
        <v>0</v>
      </c>
      <c r="P26" s="71">
        <v>0</v>
      </c>
      <c r="Q26" s="71">
        <v>0</v>
      </c>
      <c r="R26" s="71">
        <v>0</v>
      </c>
      <c r="S26" s="71">
        <v>0</v>
      </c>
      <c r="T26" s="71">
        <v>0</v>
      </c>
      <c r="U26" s="71">
        <v>0</v>
      </c>
      <c r="V26" s="71">
        <v>0</v>
      </c>
      <c r="W26" s="93">
        <f>SUM(B26:V26)</f>
        <v>0</v>
      </c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89">
        <f>SUM(X26:AH26)</f>
        <v>0</v>
      </c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143"/>
      <c r="BA26" s="52"/>
      <c r="BB26" s="52"/>
      <c r="BC26" s="52"/>
      <c r="BD26" s="52"/>
      <c r="BE26" s="52"/>
      <c r="BF26" s="52"/>
      <c r="BG26" s="52"/>
      <c r="BH26" s="52"/>
      <c r="BI26" s="52"/>
      <c r="BJ26" s="84">
        <f>SUM(BA26:BI26)</f>
        <v>0</v>
      </c>
      <c r="BK26" s="97">
        <f t="shared" si="20"/>
        <v>0</v>
      </c>
      <c r="BL26" s="97">
        <f t="shared" si="16"/>
        <v>0</v>
      </c>
    </row>
    <row r="27" spans="1:64" s="17" customFormat="1" x14ac:dyDescent="0.25">
      <c r="A27" s="59" t="s">
        <v>419</v>
      </c>
      <c r="B27" s="70">
        <f t="shared" ref="B27:AE27" si="44">SUM(B28:B28)</f>
        <v>0</v>
      </c>
      <c r="C27" s="70">
        <f t="shared" si="44"/>
        <v>0</v>
      </c>
      <c r="D27" s="70">
        <f t="shared" si="44"/>
        <v>0</v>
      </c>
      <c r="E27" s="70">
        <f t="shared" si="44"/>
        <v>0</v>
      </c>
      <c r="F27" s="70">
        <f t="shared" si="44"/>
        <v>0</v>
      </c>
      <c r="G27" s="70">
        <f t="shared" si="44"/>
        <v>0</v>
      </c>
      <c r="H27" s="70">
        <f t="shared" si="44"/>
        <v>0</v>
      </c>
      <c r="I27" s="70">
        <f t="shared" si="44"/>
        <v>0</v>
      </c>
      <c r="J27" s="70">
        <f t="shared" si="44"/>
        <v>0</v>
      </c>
      <c r="K27" s="70">
        <f t="shared" si="44"/>
        <v>0</v>
      </c>
      <c r="L27" s="70">
        <f t="shared" si="44"/>
        <v>0</v>
      </c>
      <c r="M27" s="70">
        <f t="shared" si="44"/>
        <v>0</v>
      </c>
      <c r="N27" s="70">
        <f t="shared" si="44"/>
        <v>0</v>
      </c>
      <c r="O27" s="70">
        <f t="shared" si="44"/>
        <v>0</v>
      </c>
      <c r="P27" s="70">
        <f t="shared" si="44"/>
        <v>0</v>
      </c>
      <c r="Q27" s="70">
        <f t="shared" si="44"/>
        <v>0</v>
      </c>
      <c r="R27" s="70">
        <f t="shared" si="44"/>
        <v>0</v>
      </c>
      <c r="S27" s="70">
        <f t="shared" si="44"/>
        <v>0</v>
      </c>
      <c r="T27" s="70">
        <f t="shared" si="44"/>
        <v>0</v>
      </c>
      <c r="U27" s="70">
        <f t="shared" si="44"/>
        <v>0</v>
      </c>
      <c r="V27" s="70">
        <f t="shared" si="44"/>
        <v>0</v>
      </c>
      <c r="W27" s="92">
        <f t="shared" si="44"/>
        <v>0</v>
      </c>
      <c r="X27" s="75">
        <f t="shared" si="44"/>
        <v>0</v>
      </c>
      <c r="Y27" s="75">
        <f t="shared" si="44"/>
        <v>0</v>
      </c>
      <c r="Z27" s="75">
        <f t="shared" si="44"/>
        <v>0</v>
      </c>
      <c r="AA27" s="75">
        <f t="shared" si="44"/>
        <v>0</v>
      </c>
      <c r="AB27" s="75">
        <f t="shared" si="44"/>
        <v>0</v>
      </c>
      <c r="AC27" s="75">
        <f t="shared" si="44"/>
        <v>0</v>
      </c>
      <c r="AD27" s="75">
        <f t="shared" si="44"/>
        <v>0</v>
      </c>
      <c r="AE27" s="75">
        <f t="shared" si="44"/>
        <v>0</v>
      </c>
      <c r="AF27" s="75"/>
      <c r="AG27" s="75"/>
      <c r="AH27" s="75">
        <f t="shared" ref="AH27:BJ27" si="45">SUM(AH28:AH28)</f>
        <v>0</v>
      </c>
      <c r="AI27" s="88">
        <f t="shared" si="45"/>
        <v>0</v>
      </c>
      <c r="AJ27" s="24">
        <f t="shared" si="45"/>
        <v>0</v>
      </c>
      <c r="AK27" s="24">
        <f t="shared" si="45"/>
        <v>0</v>
      </c>
      <c r="AL27" s="24">
        <f t="shared" si="45"/>
        <v>0</v>
      </c>
      <c r="AM27" s="24">
        <f t="shared" si="45"/>
        <v>0</v>
      </c>
      <c r="AN27" s="24">
        <f t="shared" si="45"/>
        <v>0</v>
      </c>
      <c r="AO27" s="24">
        <f t="shared" si="45"/>
        <v>0</v>
      </c>
      <c r="AP27" s="24">
        <f t="shared" si="45"/>
        <v>0</v>
      </c>
      <c r="AQ27" s="24">
        <f t="shared" si="45"/>
        <v>0</v>
      </c>
      <c r="AR27" s="24">
        <f t="shared" si="45"/>
        <v>0</v>
      </c>
      <c r="AS27" s="24">
        <f t="shared" si="45"/>
        <v>0</v>
      </c>
      <c r="AT27" s="24">
        <f t="shared" si="45"/>
        <v>0</v>
      </c>
      <c r="AU27" s="24">
        <f t="shared" si="45"/>
        <v>0</v>
      </c>
      <c r="AV27" s="24">
        <f t="shared" si="45"/>
        <v>0</v>
      </c>
      <c r="AW27" s="24">
        <f t="shared" si="45"/>
        <v>0</v>
      </c>
      <c r="AX27" s="24">
        <f t="shared" si="45"/>
        <v>0</v>
      </c>
      <c r="AY27" s="24">
        <f t="shared" si="45"/>
        <v>0</v>
      </c>
      <c r="AZ27" s="142">
        <f t="shared" si="45"/>
        <v>0</v>
      </c>
      <c r="BA27" s="24">
        <f t="shared" si="45"/>
        <v>0</v>
      </c>
      <c r="BB27" s="24">
        <f t="shared" si="45"/>
        <v>0</v>
      </c>
      <c r="BC27" s="24">
        <f t="shared" si="45"/>
        <v>0</v>
      </c>
      <c r="BD27" s="24">
        <f t="shared" si="45"/>
        <v>0</v>
      </c>
      <c r="BE27" s="24">
        <f t="shared" si="45"/>
        <v>0</v>
      </c>
      <c r="BF27" s="24">
        <f t="shared" si="45"/>
        <v>0</v>
      </c>
      <c r="BG27" s="24">
        <f t="shared" si="45"/>
        <v>0</v>
      </c>
      <c r="BH27" s="24">
        <f t="shared" si="45"/>
        <v>0</v>
      </c>
      <c r="BI27" s="24">
        <f t="shared" si="45"/>
        <v>0</v>
      </c>
      <c r="BJ27" s="83">
        <f t="shared" si="45"/>
        <v>0</v>
      </c>
      <c r="BK27" s="95">
        <f t="shared" si="20"/>
        <v>0</v>
      </c>
      <c r="BL27" s="95">
        <f t="shared" si="16"/>
        <v>0</v>
      </c>
    </row>
    <row r="28" spans="1:64" s="19" customFormat="1" x14ac:dyDescent="0.25">
      <c r="A28" s="60" t="s">
        <v>387</v>
      </c>
      <c r="B28" s="71">
        <v>0</v>
      </c>
      <c r="C28" s="71">
        <v>0</v>
      </c>
      <c r="D28" s="71">
        <v>0</v>
      </c>
      <c r="E28" s="71">
        <v>0</v>
      </c>
      <c r="F28" s="71">
        <v>0</v>
      </c>
      <c r="G28" s="71">
        <v>0</v>
      </c>
      <c r="H28" s="71">
        <v>0</v>
      </c>
      <c r="I28" s="71">
        <v>0</v>
      </c>
      <c r="J28" s="71">
        <v>0</v>
      </c>
      <c r="K28" s="71">
        <v>0</v>
      </c>
      <c r="L28" s="71">
        <v>0</v>
      </c>
      <c r="M28" s="71">
        <v>0</v>
      </c>
      <c r="N28" s="71">
        <v>0</v>
      </c>
      <c r="O28" s="71">
        <v>0</v>
      </c>
      <c r="P28" s="71">
        <v>0</v>
      </c>
      <c r="Q28" s="71">
        <v>0</v>
      </c>
      <c r="R28" s="71">
        <v>0</v>
      </c>
      <c r="S28" s="71">
        <v>0</v>
      </c>
      <c r="T28" s="71">
        <v>0</v>
      </c>
      <c r="U28" s="71">
        <v>0</v>
      </c>
      <c r="V28" s="71">
        <v>0</v>
      </c>
      <c r="W28" s="93">
        <f>SUM(B28:V28)</f>
        <v>0</v>
      </c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89">
        <f>SUM(X28:AH28)</f>
        <v>0</v>
      </c>
      <c r="AJ28" s="52"/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143"/>
      <c r="BA28" s="52"/>
      <c r="BB28" s="52"/>
      <c r="BC28" s="52"/>
      <c r="BD28" s="52"/>
      <c r="BE28" s="52"/>
      <c r="BF28" s="52"/>
      <c r="BG28" s="52"/>
      <c r="BH28" s="52"/>
      <c r="BI28" s="52"/>
      <c r="BJ28" s="84">
        <f>SUM(BA28:BI28)</f>
        <v>0</v>
      </c>
      <c r="BK28" s="97">
        <f t="shared" si="20"/>
        <v>0</v>
      </c>
      <c r="BL28" s="97">
        <f t="shared" si="16"/>
        <v>0</v>
      </c>
    </row>
    <row r="29" spans="1:64" s="17" customFormat="1" ht="30" x14ac:dyDescent="0.25">
      <c r="A29" s="59" t="s">
        <v>420</v>
      </c>
      <c r="B29" s="70">
        <f t="shared" ref="B29:AD29" si="46">SUM(B30:B31)</f>
        <v>0</v>
      </c>
      <c r="C29" s="70">
        <f t="shared" si="46"/>
        <v>0</v>
      </c>
      <c r="D29" s="70">
        <f t="shared" si="46"/>
        <v>0</v>
      </c>
      <c r="E29" s="70">
        <f t="shared" si="46"/>
        <v>0</v>
      </c>
      <c r="F29" s="70">
        <f t="shared" si="46"/>
        <v>0</v>
      </c>
      <c r="G29" s="70">
        <f t="shared" si="46"/>
        <v>0</v>
      </c>
      <c r="H29" s="70">
        <f t="shared" si="46"/>
        <v>0</v>
      </c>
      <c r="I29" s="70">
        <f t="shared" si="46"/>
        <v>0</v>
      </c>
      <c r="J29" s="70">
        <f t="shared" si="46"/>
        <v>0</v>
      </c>
      <c r="K29" s="70">
        <f t="shared" si="46"/>
        <v>0</v>
      </c>
      <c r="L29" s="70">
        <f t="shared" si="46"/>
        <v>0</v>
      </c>
      <c r="M29" s="70">
        <f t="shared" si="46"/>
        <v>0</v>
      </c>
      <c r="N29" s="70">
        <f t="shared" si="46"/>
        <v>0</v>
      </c>
      <c r="O29" s="70">
        <f t="shared" si="46"/>
        <v>0</v>
      </c>
      <c r="P29" s="70">
        <f t="shared" si="46"/>
        <v>0</v>
      </c>
      <c r="Q29" s="70">
        <f t="shared" si="46"/>
        <v>0</v>
      </c>
      <c r="R29" s="70">
        <f t="shared" si="46"/>
        <v>0</v>
      </c>
      <c r="S29" s="70">
        <f t="shared" si="46"/>
        <v>0</v>
      </c>
      <c r="T29" s="70">
        <f t="shared" si="46"/>
        <v>0</v>
      </c>
      <c r="U29" s="70">
        <f t="shared" si="46"/>
        <v>0</v>
      </c>
      <c r="V29" s="70">
        <f t="shared" si="46"/>
        <v>0</v>
      </c>
      <c r="W29" s="92">
        <f t="shared" si="46"/>
        <v>0</v>
      </c>
      <c r="X29" s="75">
        <f t="shared" si="46"/>
        <v>0</v>
      </c>
      <c r="Y29" s="75">
        <f t="shared" si="46"/>
        <v>0</v>
      </c>
      <c r="Z29" s="75">
        <f t="shared" si="46"/>
        <v>0</v>
      </c>
      <c r="AA29" s="75">
        <f t="shared" si="46"/>
        <v>0</v>
      </c>
      <c r="AB29" s="75">
        <f t="shared" si="46"/>
        <v>0</v>
      </c>
      <c r="AC29" s="75">
        <f t="shared" si="46"/>
        <v>0</v>
      </c>
      <c r="AD29" s="75">
        <f t="shared" si="46"/>
        <v>0</v>
      </c>
      <c r="AE29" s="75">
        <f t="shared" ref="AE29:BJ29" si="47">SUM(AE30:AE31)</f>
        <v>0</v>
      </c>
      <c r="AF29" s="75"/>
      <c r="AG29" s="75"/>
      <c r="AH29" s="75">
        <f t="shared" si="47"/>
        <v>0</v>
      </c>
      <c r="AI29" s="88">
        <f t="shared" si="47"/>
        <v>0</v>
      </c>
      <c r="AJ29" s="24">
        <f t="shared" si="47"/>
        <v>0</v>
      </c>
      <c r="AK29" s="24">
        <f t="shared" si="47"/>
        <v>0</v>
      </c>
      <c r="AL29" s="24">
        <f t="shared" si="47"/>
        <v>0</v>
      </c>
      <c r="AM29" s="24">
        <f t="shared" si="47"/>
        <v>0</v>
      </c>
      <c r="AN29" s="24">
        <f t="shared" si="47"/>
        <v>0</v>
      </c>
      <c r="AO29" s="24">
        <f t="shared" si="47"/>
        <v>0</v>
      </c>
      <c r="AP29" s="24">
        <f t="shared" si="47"/>
        <v>0</v>
      </c>
      <c r="AQ29" s="24">
        <f t="shared" si="47"/>
        <v>0</v>
      </c>
      <c r="AR29" s="24">
        <f t="shared" si="47"/>
        <v>0</v>
      </c>
      <c r="AS29" s="24">
        <f t="shared" si="47"/>
        <v>0</v>
      </c>
      <c r="AT29" s="24">
        <f t="shared" si="47"/>
        <v>0</v>
      </c>
      <c r="AU29" s="24">
        <f t="shared" si="47"/>
        <v>0</v>
      </c>
      <c r="AV29" s="24">
        <f>SUM(AV30:AV31)</f>
        <v>0</v>
      </c>
      <c r="AW29" s="24">
        <f>SUM(AW30:AW31)</f>
        <v>0</v>
      </c>
      <c r="AX29" s="24">
        <f>SUM(AX30:AX31)</f>
        <v>0</v>
      </c>
      <c r="AY29" s="24">
        <f>SUM(AY30:AY31)</f>
        <v>0</v>
      </c>
      <c r="AZ29" s="142">
        <f>SUM(AZ30:AZ31)</f>
        <v>0</v>
      </c>
      <c r="BA29" s="24">
        <f t="shared" si="47"/>
        <v>0</v>
      </c>
      <c r="BB29" s="24">
        <f t="shared" ref="BB29" si="48">SUM(BB30:BB31)</f>
        <v>0</v>
      </c>
      <c r="BC29" s="24">
        <f t="shared" ref="BC29:BD29" si="49">SUM(BC30:BC31)</f>
        <v>0</v>
      </c>
      <c r="BD29" s="24">
        <f t="shared" si="49"/>
        <v>0</v>
      </c>
      <c r="BE29" s="24">
        <f t="shared" ref="BE29:BF29" si="50">SUM(BE30:BE31)</f>
        <v>0</v>
      </c>
      <c r="BF29" s="24">
        <f t="shared" si="50"/>
        <v>0</v>
      </c>
      <c r="BG29" s="24">
        <f t="shared" ref="BG29" si="51">SUM(BG30:BG31)</f>
        <v>0</v>
      </c>
      <c r="BH29" s="24">
        <f t="shared" ref="BH29" si="52">SUM(BH30:BH31)</f>
        <v>0</v>
      </c>
      <c r="BI29" s="24">
        <f t="shared" si="47"/>
        <v>0</v>
      </c>
      <c r="BJ29" s="83">
        <f t="shared" si="47"/>
        <v>0</v>
      </c>
      <c r="BK29" s="95">
        <f t="shared" si="20"/>
        <v>0</v>
      </c>
      <c r="BL29" s="95">
        <f t="shared" si="16"/>
        <v>0</v>
      </c>
    </row>
    <row r="30" spans="1:64" s="19" customFormat="1" x14ac:dyDescent="0.25">
      <c r="A30" s="60" t="s">
        <v>387</v>
      </c>
      <c r="B30" s="71">
        <v>0</v>
      </c>
      <c r="C30" s="71">
        <v>0</v>
      </c>
      <c r="D30" s="71">
        <v>0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0</v>
      </c>
      <c r="R30" s="71">
        <v>0</v>
      </c>
      <c r="S30" s="71">
        <v>0</v>
      </c>
      <c r="T30" s="71">
        <v>0</v>
      </c>
      <c r="U30" s="71">
        <v>0</v>
      </c>
      <c r="V30" s="71">
        <v>0</v>
      </c>
      <c r="W30" s="93">
        <f>SUM(B30:V30)</f>
        <v>0</v>
      </c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89">
        <f>SUM(X30:AH30)</f>
        <v>0</v>
      </c>
      <c r="AJ30" s="52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143"/>
      <c r="BA30" s="52"/>
      <c r="BB30" s="52"/>
      <c r="BC30" s="52"/>
      <c r="BD30" s="52"/>
      <c r="BE30" s="52"/>
      <c r="BF30" s="52"/>
      <c r="BG30" s="52"/>
      <c r="BH30" s="52"/>
      <c r="BI30" s="52"/>
      <c r="BJ30" s="84">
        <f>SUM(BA30:BI30)</f>
        <v>0</v>
      </c>
      <c r="BK30" s="97">
        <f t="shared" si="20"/>
        <v>0</v>
      </c>
      <c r="BL30" s="97">
        <f t="shared" si="16"/>
        <v>0</v>
      </c>
    </row>
    <row r="31" spans="1:64" s="19" customFormat="1" x14ac:dyDescent="0.25">
      <c r="A31" s="60" t="s">
        <v>387</v>
      </c>
      <c r="B31" s="71">
        <v>0</v>
      </c>
      <c r="C31" s="71">
        <v>0</v>
      </c>
      <c r="D31" s="71">
        <v>0</v>
      </c>
      <c r="E31" s="71">
        <v>0</v>
      </c>
      <c r="F31" s="71">
        <v>0</v>
      </c>
      <c r="G31" s="71">
        <v>0</v>
      </c>
      <c r="H31" s="71">
        <v>0</v>
      </c>
      <c r="I31" s="71">
        <v>0</v>
      </c>
      <c r="J31" s="71">
        <v>0</v>
      </c>
      <c r="K31" s="71">
        <v>0</v>
      </c>
      <c r="L31" s="71">
        <v>0</v>
      </c>
      <c r="M31" s="71">
        <v>0</v>
      </c>
      <c r="N31" s="71">
        <v>0</v>
      </c>
      <c r="O31" s="71">
        <v>0</v>
      </c>
      <c r="P31" s="71">
        <v>0</v>
      </c>
      <c r="Q31" s="71">
        <v>0</v>
      </c>
      <c r="R31" s="71">
        <v>0</v>
      </c>
      <c r="S31" s="71">
        <v>0</v>
      </c>
      <c r="T31" s="71">
        <v>0</v>
      </c>
      <c r="U31" s="71">
        <v>0</v>
      </c>
      <c r="V31" s="71">
        <v>0</v>
      </c>
      <c r="W31" s="93">
        <f>SUM(B31:V31)</f>
        <v>0</v>
      </c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89">
        <f>SUM(X31:AH31)</f>
        <v>0</v>
      </c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143"/>
      <c r="BA31" s="52"/>
      <c r="BB31" s="52"/>
      <c r="BC31" s="52"/>
      <c r="BD31" s="52"/>
      <c r="BE31" s="52"/>
      <c r="BF31" s="52"/>
      <c r="BG31" s="52"/>
      <c r="BH31" s="52"/>
      <c r="BI31" s="52"/>
      <c r="BJ31" s="84">
        <f>SUM(BA31:BI31)</f>
        <v>0</v>
      </c>
      <c r="BK31" s="97">
        <f t="shared" si="20"/>
        <v>0</v>
      </c>
      <c r="BL31" s="97">
        <f t="shared" si="16"/>
        <v>0</v>
      </c>
    </row>
    <row r="32" spans="1:64" s="17" customFormat="1" x14ac:dyDescent="0.25">
      <c r="A32" s="59" t="s">
        <v>421</v>
      </c>
      <c r="B32" s="70">
        <f t="shared" ref="B32:AE32" si="53">SUM(B33:B33)</f>
        <v>0</v>
      </c>
      <c r="C32" s="70">
        <f t="shared" si="53"/>
        <v>0</v>
      </c>
      <c r="D32" s="70">
        <f t="shared" si="53"/>
        <v>0</v>
      </c>
      <c r="E32" s="70">
        <f t="shared" si="53"/>
        <v>0</v>
      </c>
      <c r="F32" s="70">
        <f t="shared" si="53"/>
        <v>0</v>
      </c>
      <c r="G32" s="70">
        <f t="shared" si="53"/>
        <v>0</v>
      </c>
      <c r="H32" s="70">
        <f t="shared" si="53"/>
        <v>0</v>
      </c>
      <c r="I32" s="70">
        <f t="shared" si="53"/>
        <v>0</v>
      </c>
      <c r="J32" s="70">
        <f t="shared" si="53"/>
        <v>0</v>
      </c>
      <c r="K32" s="70">
        <f t="shared" si="53"/>
        <v>0</v>
      </c>
      <c r="L32" s="70">
        <f t="shared" si="53"/>
        <v>0</v>
      </c>
      <c r="M32" s="70">
        <f t="shared" si="53"/>
        <v>0</v>
      </c>
      <c r="N32" s="70">
        <f t="shared" si="53"/>
        <v>0</v>
      </c>
      <c r="O32" s="70">
        <f t="shared" si="53"/>
        <v>0</v>
      </c>
      <c r="P32" s="70">
        <f t="shared" si="53"/>
        <v>0</v>
      </c>
      <c r="Q32" s="70">
        <f t="shared" si="53"/>
        <v>0</v>
      </c>
      <c r="R32" s="70">
        <f t="shared" si="53"/>
        <v>0</v>
      </c>
      <c r="S32" s="70">
        <f t="shared" si="53"/>
        <v>0</v>
      </c>
      <c r="T32" s="70">
        <f t="shared" si="53"/>
        <v>0</v>
      </c>
      <c r="U32" s="70">
        <f t="shared" si="53"/>
        <v>0</v>
      </c>
      <c r="V32" s="70">
        <f t="shared" si="53"/>
        <v>0</v>
      </c>
      <c r="W32" s="92">
        <f t="shared" si="53"/>
        <v>0</v>
      </c>
      <c r="X32" s="75">
        <f t="shared" si="53"/>
        <v>0</v>
      </c>
      <c r="Y32" s="75">
        <f t="shared" si="53"/>
        <v>0</v>
      </c>
      <c r="Z32" s="75">
        <f t="shared" si="53"/>
        <v>0</v>
      </c>
      <c r="AA32" s="75">
        <f t="shared" si="53"/>
        <v>0</v>
      </c>
      <c r="AB32" s="75">
        <f t="shared" si="53"/>
        <v>0</v>
      </c>
      <c r="AC32" s="75">
        <f t="shared" si="53"/>
        <v>0</v>
      </c>
      <c r="AD32" s="75">
        <f t="shared" si="53"/>
        <v>0</v>
      </c>
      <c r="AE32" s="75">
        <f t="shared" si="53"/>
        <v>0</v>
      </c>
      <c r="AF32" s="75"/>
      <c r="AG32" s="75"/>
      <c r="AH32" s="75">
        <f t="shared" ref="AH32:BJ32" si="54">SUM(AH33:AH33)</f>
        <v>0</v>
      </c>
      <c r="AI32" s="88">
        <f t="shared" si="54"/>
        <v>0</v>
      </c>
      <c r="AJ32" s="24">
        <f t="shared" si="54"/>
        <v>0</v>
      </c>
      <c r="AK32" s="24">
        <f t="shared" si="54"/>
        <v>0</v>
      </c>
      <c r="AL32" s="24">
        <f t="shared" si="54"/>
        <v>0</v>
      </c>
      <c r="AM32" s="24">
        <f t="shared" si="54"/>
        <v>0</v>
      </c>
      <c r="AN32" s="24">
        <f t="shared" si="54"/>
        <v>0</v>
      </c>
      <c r="AO32" s="24">
        <f t="shared" si="54"/>
        <v>0</v>
      </c>
      <c r="AP32" s="24">
        <f t="shared" si="54"/>
        <v>0</v>
      </c>
      <c r="AQ32" s="24">
        <f t="shared" si="54"/>
        <v>0</v>
      </c>
      <c r="AR32" s="24">
        <f t="shared" si="54"/>
        <v>0</v>
      </c>
      <c r="AS32" s="24">
        <f t="shared" si="54"/>
        <v>0</v>
      </c>
      <c r="AT32" s="24">
        <f t="shared" si="54"/>
        <v>0</v>
      </c>
      <c r="AU32" s="24">
        <f t="shared" si="54"/>
        <v>0</v>
      </c>
      <c r="AV32" s="24">
        <f t="shared" si="54"/>
        <v>0</v>
      </c>
      <c r="AW32" s="24">
        <f t="shared" si="54"/>
        <v>0</v>
      </c>
      <c r="AX32" s="24">
        <f t="shared" si="54"/>
        <v>0</v>
      </c>
      <c r="AY32" s="24">
        <f t="shared" si="54"/>
        <v>0</v>
      </c>
      <c r="AZ32" s="142">
        <f t="shared" si="54"/>
        <v>0</v>
      </c>
      <c r="BA32" s="24">
        <f t="shared" si="54"/>
        <v>0</v>
      </c>
      <c r="BB32" s="24">
        <f t="shared" si="54"/>
        <v>0</v>
      </c>
      <c r="BC32" s="24">
        <f t="shared" si="54"/>
        <v>0</v>
      </c>
      <c r="BD32" s="24">
        <f t="shared" si="54"/>
        <v>0</v>
      </c>
      <c r="BE32" s="24">
        <f t="shared" si="54"/>
        <v>0</v>
      </c>
      <c r="BF32" s="24">
        <f t="shared" si="54"/>
        <v>0</v>
      </c>
      <c r="BG32" s="24">
        <f t="shared" si="54"/>
        <v>0</v>
      </c>
      <c r="BH32" s="24">
        <f t="shared" si="54"/>
        <v>0</v>
      </c>
      <c r="BI32" s="24">
        <f t="shared" si="54"/>
        <v>0</v>
      </c>
      <c r="BJ32" s="83">
        <f t="shared" si="54"/>
        <v>0</v>
      </c>
      <c r="BK32" s="95">
        <f t="shared" si="20"/>
        <v>0</v>
      </c>
      <c r="BL32" s="95">
        <f t="shared" si="16"/>
        <v>0</v>
      </c>
    </row>
    <row r="33" spans="1:64" s="19" customFormat="1" x14ac:dyDescent="0.25">
      <c r="A33" s="60" t="s">
        <v>387</v>
      </c>
      <c r="B33" s="71">
        <v>0</v>
      </c>
      <c r="C33" s="71">
        <v>0</v>
      </c>
      <c r="D33" s="71">
        <v>0</v>
      </c>
      <c r="E33" s="71">
        <v>0</v>
      </c>
      <c r="F33" s="71">
        <v>0</v>
      </c>
      <c r="G33" s="71">
        <v>0</v>
      </c>
      <c r="H33" s="71">
        <v>0</v>
      </c>
      <c r="I33" s="71">
        <v>0</v>
      </c>
      <c r="J33" s="71">
        <v>0</v>
      </c>
      <c r="K33" s="71">
        <v>0</v>
      </c>
      <c r="L33" s="71">
        <v>0</v>
      </c>
      <c r="M33" s="71">
        <v>0</v>
      </c>
      <c r="N33" s="71">
        <v>0</v>
      </c>
      <c r="O33" s="71">
        <v>0</v>
      </c>
      <c r="P33" s="71">
        <v>0</v>
      </c>
      <c r="Q33" s="71">
        <v>0</v>
      </c>
      <c r="R33" s="71">
        <v>0</v>
      </c>
      <c r="S33" s="71">
        <v>0</v>
      </c>
      <c r="T33" s="71">
        <v>0</v>
      </c>
      <c r="U33" s="71">
        <v>0</v>
      </c>
      <c r="V33" s="71">
        <v>0</v>
      </c>
      <c r="W33" s="93">
        <f>SUM(B33:V33)</f>
        <v>0</v>
      </c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89">
        <f>SUM(X33:AH33)</f>
        <v>0</v>
      </c>
      <c r="AJ33" s="52"/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143"/>
      <c r="BA33" s="52"/>
      <c r="BB33" s="52"/>
      <c r="BC33" s="52"/>
      <c r="BD33" s="52"/>
      <c r="BE33" s="52"/>
      <c r="BF33" s="52"/>
      <c r="BG33" s="52"/>
      <c r="BH33" s="52"/>
      <c r="BI33" s="52"/>
      <c r="BJ33" s="84">
        <f>SUM(BA33:BI33)</f>
        <v>0</v>
      </c>
      <c r="BK33" s="97">
        <f t="shared" si="20"/>
        <v>0</v>
      </c>
      <c r="BL33" s="97">
        <f t="shared" si="16"/>
        <v>0</v>
      </c>
    </row>
    <row r="34" spans="1:64" s="17" customFormat="1" ht="30" x14ac:dyDescent="0.25">
      <c r="A34" s="61" t="s">
        <v>422</v>
      </c>
      <c r="B34" s="70">
        <f t="shared" ref="B34:AE34" si="55">+B35+B37</f>
        <v>0</v>
      </c>
      <c r="C34" s="70">
        <f t="shared" si="55"/>
        <v>0</v>
      </c>
      <c r="D34" s="70">
        <f t="shared" si="55"/>
        <v>0</v>
      </c>
      <c r="E34" s="70">
        <f t="shared" si="55"/>
        <v>0</v>
      </c>
      <c r="F34" s="70">
        <f t="shared" si="55"/>
        <v>0</v>
      </c>
      <c r="G34" s="70">
        <f t="shared" si="55"/>
        <v>0</v>
      </c>
      <c r="H34" s="70">
        <f t="shared" si="55"/>
        <v>0</v>
      </c>
      <c r="I34" s="70">
        <f t="shared" si="55"/>
        <v>0</v>
      </c>
      <c r="J34" s="70">
        <f t="shared" si="55"/>
        <v>0</v>
      </c>
      <c r="K34" s="70">
        <f t="shared" si="55"/>
        <v>0</v>
      </c>
      <c r="L34" s="70">
        <f t="shared" si="55"/>
        <v>0</v>
      </c>
      <c r="M34" s="70">
        <f t="shared" si="55"/>
        <v>0</v>
      </c>
      <c r="N34" s="70">
        <f t="shared" si="55"/>
        <v>0</v>
      </c>
      <c r="O34" s="70">
        <f t="shared" si="55"/>
        <v>0</v>
      </c>
      <c r="P34" s="70">
        <f t="shared" si="55"/>
        <v>0</v>
      </c>
      <c r="Q34" s="70">
        <f t="shared" si="55"/>
        <v>0</v>
      </c>
      <c r="R34" s="70">
        <f t="shared" si="55"/>
        <v>0</v>
      </c>
      <c r="S34" s="70">
        <f t="shared" si="55"/>
        <v>0</v>
      </c>
      <c r="T34" s="70">
        <f t="shared" si="55"/>
        <v>0</v>
      </c>
      <c r="U34" s="70">
        <f t="shared" si="55"/>
        <v>0</v>
      </c>
      <c r="V34" s="70">
        <f t="shared" si="55"/>
        <v>0</v>
      </c>
      <c r="W34" s="92">
        <f t="shared" si="55"/>
        <v>0</v>
      </c>
      <c r="X34" s="75">
        <f t="shared" si="55"/>
        <v>0</v>
      </c>
      <c r="Y34" s="75">
        <f t="shared" si="55"/>
        <v>0</v>
      </c>
      <c r="Z34" s="75">
        <f t="shared" si="55"/>
        <v>0</v>
      </c>
      <c r="AA34" s="75">
        <f t="shared" si="55"/>
        <v>0</v>
      </c>
      <c r="AB34" s="75">
        <f t="shared" si="55"/>
        <v>0</v>
      </c>
      <c r="AC34" s="75">
        <f t="shared" si="55"/>
        <v>0</v>
      </c>
      <c r="AD34" s="75">
        <f t="shared" si="55"/>
        <v>0</v>
      </c>
      <c r="AE34" s="75">
        <f t="shared" si="55"/>
        <v>0</v>
      </c>
      <c r="AF34" s="75"/>
      <c r="AG34" s="75"/>
      <c r="AH34" s="75">
        <f t="shared" ref="AH34:BJ34" si="56">+AH35+AH37</f>
        <v>0</v>
      </c>
      <c r="AI34" s="88">
        <f t="shared" si="56"/>
        <v>0</v>
      </c>
      <c r="AJ34" s="24">
        <f t="shared" si="56"/>
        <v>0</v>
      </c>
      <c r="AK34" s="24">
        <f t="shared" si="56"/>
        <v>0</v>
      </c>
      <c r="AL34" s="24">
        <f t="shared" si="56"/>
        <v>0</v>
      </c>
      <c r="AM34" s="24">
        <f t="shared" si="56"/>
        <v>0</v>
      </c>
      <c r="AN34" s="24">
        <f t="shared" si="56"/>
        <v>0</v>
      </c>
      <c r="AO34" s="24">
        <f t="shared" si="56"/>
        <v>0</v>
      </c>
      <c r="AP34" s="24">
        <f t="shared" si="56"/>
        <v>0</v>
      </c>
      <c r="AQ34" s="24">
        <f t="shared" si="56"/>
        <v>0</v>
      </c>
      <c r="AR34" s="24">
        <f t="shared" si="56"/>
        <v>0</v>
      </c>
      <c r="AS34" s="24">
        <f t="shared" si="56"/>
        <v>0</v>
      </c>
      <c r="AT34" s="24">
        <f t="shared" si="56"/>
        <v>0</v>
      </c>
      <c r="AU34" s="24">
        <f t="shared" si="56"/>
        <v>0</v>
      </c>
      <c r="AV34" s="24">
        <f t="shared" si="56"/>
        <v>0</v>
      </c>
      <c r="AW34" s="24">
        <f t="shared" si="56"/>
        <v>0</v>
      </c>
      <c r="AX34" s="24">
        <f t="shared" si="56"/>
        <v>0</v>
      </c>
      <c r="AY34" s="24">
        <f t="shared" si="56"/>
        <v>0</v>
      </c>
      <c r="AZ34" s="142">
        <f t="shared" si="56"/>
        <v>0</v>
      </c>
      <c r="BA34" s="24">
        <f t="shared" si="56"/>
        <v>0</v>
      </c>
      <c r="BB34" s="24">
        <f t="shared" si="56"/>
        <v>0</v>
      </c>
      <c r="BC34" s="24">
        <f t="shared" si="56"/>
        <v>0</v>
      </c>
      <c r="BD34" s="24">
        <f t="shared" si="56"/>
        <v>0</v>
      </c>
      <c r="BE34" s="24">
        <f t="shared" si="56"/>
        <v>0</v>
      </c>
      <c r="BF34" s="24">
        <f t="shared" si="56"/>
        <v>0</v>
      </c>
      <c r="BG34" s="24">
        <f t="shared" si="56"/>
        <v>0</v>
      </c>
      <c r="BH34" s="24">
        <f t="shared" si="56"/>
        <v>0</v>
      </c>
      <c r="BI34" s="24">
        <f t="shared" si="56"/>
        <v>0</v>
      </c>
      <c r="BJ34" s="83">
        <f t="shared" si="56"/>
        <v>0</v>
      </c>
      <c r="BK34" s="95">
        <f t="shared" si="20"/>
        <v>0</v>
      </c>
      <c r="BL34" s="95">
        <f t="shared" si="16"/>
        <v>0</v>
      </c>
    </row>
    <row r="35" spans="1:64" s="17" customFormat="1" ht="30" x14ac:dyDescent="0.25">
      <c r="A35" s="59" t="s">
        <v>423</v>
      </c>
      <c r="B35" s="70">
        <f t="shared" ref="B35:AE35" si="57">SUM(B36:B36)</f>
        <v>0</v>
      </c>
      <c r="C35" s="70">
        <f t="shared" si="57"/>
        <v>0</v>
      </c>
      <c r="D35" s="70">
        <f t="shared" si="57"/>
        <v>0</v>
      </c>
      <c r="E35" s="70">
        <f t="shared" si="57"/>
        <v>0</v>
      </c>
      <c r="F35" s="70">
        <f t="shared" si="57"/>
        <v>0</v>
      </c>
      <c r="G35" s="70">
        <f t="shared" si="57"/>
        <v>0</v>
      </c>
      <c r="H35" s="70">
        <f t="shared" si="57"/>
        <v>0</v>
      </c>
      <c r="I35" s="70">
        <f t="shared" si="57"/>
        <v>0</v>
      </c>
      <c r="J35" s="70">
        <f t="shared" si="57"/>
        <v>0</v>
      </c>
      <c r="K35" s="70">
        <f t="shared" si="57"/>
        <v>0</v>
      </c>
      <c r="L35" s="70">
        <f t="shared" si="57"/>
        <v>0</v>
      </c>
      <c r="M35" s="70">
        <f t="shared" si="57"/>
        <v>0</v>
      </c>
      <c r="N35" s="70">
        <f t="shared" si="57"/>
        <v>0</v>
      </c>
      <c r="O35" s="70">
        <f t="shared" si="57"/>
        <v>0</v>
      </c>
      <c r="P35" s="70">
        <f t="shared" si="57"/>
        <v>0</v>
      </c>
      <c r="Q35" s="70">
        <f t="shared" si="57"/>
        <v>0</v>
      </c>
      <c r="R35" s="70">
        <f t="shared" si="57"/>
        <v>0</v>
      </c>
      <c r="S35" s="70">
        <f t="shared" si="57"/>
        <v>0</v>
      </c>
      <c r="T35" s="70">
        <f t="shared" si="57"/>
        <v>0</v>
      </c>
      <c r="U35" s="70">
        <f t="shared" si="57"/>
        <v>0</v>
      </c>
      <c r="V35" s="70">
        <f t="shared" si="57"/>
        <v>0</v>
      </c>
      <c r="W35" s="92">
        <f t="shared" si="57"/>
        <v>0</v>
      </c>
      <c r="X35" s="75">
        <f t="shared" si="57"/>
        <v>0</v>
      </c>
      <c r="Y35" s="75">
        <f t="shared" si="57"/>
        <v>0</v>
      </c>
      <c r="Z35" s="75">
        <f t="shared" si="57"/>
        <v>0</v>
      </c>
      <c r="AA35" s="75">
        <f t="shared" si="57"/>
        <v>0</v>
      </c>
      <c r="AB35" s="75">
        <f t="shared" si="57"/>
        <v>0</v>
      </c>
      <c r="AC35" s="75">
        <f t="shared" si="57"/>
        <v>0</v>
      </c>
      <c r="AD35" s="75">
        <f t="shared" si="57"/>
        <v>0</v>
      </c>
      <c r="AE35" s="75">
        <f t="shared" si="57"/>
        <v>0</v>
      </c>
      <c r="AF35" s="75"/>
      <c r="AG35" s="75"/>
      <c r="AH35" s="75">
        <f t="shared" ref="AH35:BJ35" si="58">SUM(AH36:AH36)</f>
        <v>0</v>
      </c>
      <c r="AI35" s="88">
        <f t="shared" si="58"/>
        <v>0</v>
      </c>
      <c r="AJ35" s="24">
        <f t="shared" si="58"/>
        <v>0</v>
      </c>
      <c r="AK35" s="24">
        <f t="shared" si="58"/>
        <v>0</v>
      </c>
      <c r="AL35" s="24">
        <f t="shared" si="58"/>
        <v>0</v>
      </c>
      <c r="AM35" s="24">
        <f t="shared" si="58"/>
        <v>0</v>
      </c>
      <c r="AN35" s="24">
        <f t="shared" si="58"/>
        <v>0</v>
      </c>
      <c r="AO35" s="24">
        <f t="shared" si="58"/>
        <v>0</v>
      </c>
      <c r="AP35" s="24">
        <f t="shared" si="58"/>
        <v>0</v>
      </c>
      <c r="AQ35" s="24">
        <f t="shared" si="58"/>
        <v>0</v>
      </c>
      <c r="AR35" s="24">
        <f t="shared" si="58"/>
        <v>0</v>
      </c>
      <c r="AS35" s="24">
        <f t="shared" si="58"/>
        <v>0</v>
      </c>
      <c r="AT35" s="24">
        <f t="shared" si="58"/>
        <v>0</v>
      </c>
      <c r="AU35" s="24">
        <f t="shared" si="58"/>
        <v>0</v>
      </c>
      <c r="AV35" s="24">
        <f t="shared" si="58"/>
        <v>0</v>
      </c>
      <c r="AW35" s="24">
        <f t="shared" si="58"/>
        <v>0</v>
      </c>
      <c r="AX35" s="24">
        <f t="shared" si="58"/>
        <v>0</v>
      </c>
      <c r="AY35" s="24">
        <f t="shared" si="58"/>
        <v>0</v>
      </c>
      <c r="AZ35" s="142">
        <f t="shared" si="58"/>
        <v>0</v>
      </c>
      <c r="BA35" s="24">
        <f t="shared" si="58"/>
        <v>0</v>
      </c>
      <c r="BB35" s="24">
        <f t="shared" si="58"/>
        <v>0</v>
      </c>
      <c r="BC35" s="24">
        <f t="shared" si="58"/>
        <v>0</v>
      </c>
      <c r="BD35" s="24">
        <f t="shared" si="58"/>
        <v>0</v>
      </c>
      <c r="BE35" s="24">
        <f t="shared" si="58"/>
        <v>0</v>
      </c>
      <c r="BF35" s="24">
        <f t="shared" si="58"/>
        <v>0</v>
      </c>
      <c r="BG35" s="24">
        <f t="shared" si="58"/>
        <v>0</v>
      </c>
      <c r="BH35" s="24">
        <f t="shared" si="58"/>
        <v>0</v>
      </c>
      <c r="BI35" s="24">
        <f t="shared" si="58"/>
        <v>0</v>
      </c>
      <c r="BJ35" s="83">
        <f t="shared" si="58"/>
        <v>0</v>
      </c>
      <c r="BK35" s="95">
        <f t="shared" si="20"/>
        <v>0</v>
      </c>
      <c r="BL35" s="95">
        <f t="shared" si="16"/>
        <v>0</v>
      </c>
    </row>
    <row r="36" spans="1:64" s="19" customFormat="1" x14ac:dyDescent="0.25">
      <c r="A36" s="60" t="s">
        <v>624</v>
      </c>
      <c r="B36" s="71"/>
      <c r="C36" s="71">
        <v>0</v>
      </c>
      <c r="D36" s="71">
        <v>0</v>
      </c>
      <c r="E36" s="71">
        <v>0</v>
      </c>
      <c r="F36" s="71">
        <v>0</v>
      </c>
      <c r="G36" s="71">
        <v>0</v>
      </c>
      <c r="H36" s="71">
        <v>0</v>
      </c>
      <c r="I36" s="71">
        <v>0</v>
      </c>
      <c r="J36" s="71">
        <v>0</v>
      </c>
      <c r="K36" s="71">
        <v>0</v>
      </c>
      <c r="L36" s="71">
        <v>0</v>
      </c>
      <c r="M36" s="71">
        <v>0</v>
      </c>
      <c r="N36" s="71">
        <v>0</v>
      </c>
      <c r="O36" s="71">
        <v>0</v>
      </c>
      <c r="P36" s="71">
        <v>0</v>
      </c>
      <c r="Q36" s="71">
        <v>0</v>
      </c>
      <c r="R36" s="71">
        <v>0</v>
      </c>
      <c r="S36" s="71">
        <v>0</v>
      </c>
      <c r="T36" s="71">
        <v>0</v>
      </c>
      <c r="U36" s="71">
        <v>0</v>
      </c>
      <c r="V36" s="71">
        <v>0</v>
      </c>
      <c r="W36" s="93">
        <f>SUM(B36:V36)</f>
        <v>0</v>
      </c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89">
        <f>SUM(X36:AH36)</f>
        <v>0</v>
      </c>
      <c r="AJ36" s="52"/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143"/>
      <c r="BA36" s="52"/>
      <c r="BB36" s="52"/>
      <c r="BC36" s="52"/>
      <c r="BD36" s="52"/>
      <c r="BE36" s="52"/>
      <c r="BF36" s="52"/>
      <c r="BG36" s="52"/>
      <c r="BH36" s="52"/>
      <c r="BI36" s="52"/>
      <c r="BJ36" s="84">
        <f>SUM(BA36:BI36)</f>
        <v>0</v>
      </c>
      <c r="BK36" s="97">
        <f t="shared" si="20"/>
        <v>0</v>
      </c>
      <c r="BL36" s="97">
        <f t="shared" si="16"/>
        <v>0</v>
      </c>
    </row>
    <row r="37" spans="1:64" s="17" customFormat="1" x14ac:dyDescent="0.25">
      <c r="A37" s="59" t="s">
        <v>424</v>
      </c>
      <c r="B37" s="70">
        <f t="shared" ref="B37:AE37" si="59">SUM(B38:B38)</f>
        <v>0</v>
      </c>
      <c r="C37" s="70">
        <f t="shared" si="59"/>
        <v>0</v>
      </c>
      <c r="D37" s="70">
        <f t="shared" si="59"/>
        <v>0</v>
      </c>
      <c r="E37" s="70">
        <f t="shared" si="59"/>
        <v>0</v>
      </c>
      <c r="F37" s="70">
        <f t="shared" si="59"/>
        <v>0</v>
      </c>
      <c r="G37" s="70">
        <f t="shared" si="59"/>
        <v>0</v>
      </c>
      <c r="H37" s="70">
        <f t="shared" si="59"/>
        <v>0</v>
      </c>
      <c r="I37" s="70">
        <f t="shared" si="59"/>
        <v>0</v>
      </c>
      <c r="J37" s="70">
        <f t="shared" si="59"/>
        <v>0</v>
      </c>
      <c r="K37" s="70">
        <f t="shared" si="59"/>
        <v>0</v>
      </c>
      <c r="L37" s="70">
        <f t="shared" si="59"/>
        <v>0</v>
      </c>
      <c r="M37" s="70">
        <f t="shared" si="59"/>
        <v>0</v>
      </c>
      <c r="N37" s="70">
        <f t="shared" si="59"/>
        <v>0</v>
      </c>
      <c r="O37" s="70">
        <f t="shared" si="59"/>
        <v>0</v>
      </c>
      <c r="P37" s="70">
        <f t="shared" si="59"/>
        <v>0</v>
      </c>
      <c r="Q37" s="70">
        <f t="shared" si="59"/>
        <v>0</v>
      </c>
      <c r="R37" s="70">
        <f t="shared" si="59"/>
        <v>0</v>
      </c>
      <c r="S37" s="70">
        <f t="shared" si="59"/>
        <v>0</v>
      </c>
      <c r="T37" s="70">
        <f t="shared" si="59"/>
        <v>0</v>
      </c>
      <c r="U37" s="70">
        <f t="shared" si="59"/>
        <v>0</v>
      </c>
      <c r="V37" s="70">
        <f t="shared" si="59"/>
        <v>0</v>
      </c>
      <c r="W37" s="92">
        <f t="shared" si="59"/>
        <v>0</v>
      </c>
      <c r="X37" s="75">
        <f t="shared" si="59"/>
        <v>0</v>
      </c>
      <c r="Y37" s="75">
        <f t="shared" si="59"/>
        <v>0</v>
      </c>
      <c r="Z37" s="75">
        <f t="shared" si="59"/>
        <v>0</v>
      </c>
      <c r="AA37" s="75">
        <f t="shared" si="59"/>
        <v>0</v>
      </c>
      <c r="AB37" s="75">
        <f t="shared" si="59"/>
        <v>0</v>
      </c>
      <c r="AC37" s="75">
        <f t="shared" si="59"/>
        <v>0</v>
      </c>
      <c r="AD37" s="75">
        <f t="shared" si="59"/>
        <v>0</v>
      </c>
      <c r="AE37" s="75">
        <f t="shared" si="59"/>
        <v>0</v>
      </c>
      <c r="AF37" s="75"/>
      <c r="AG37" s="75"/>
      <c r="AH37" s="75">
        <f t="shared" ref="AH37:BJ37" si="60">SUM(AH38:AH38)</f>
        <v>0</v>
      </c>
      <c r="AI37" s="88">
        <f t="shared" si="60"/>
        <v>0</v>
      </c>
      <c r="AJ37" s="24">
        <f t="shared" si="60"/>
        <v>0</v>
      </c>
      <c r="AK37" s="24">
        <f t="shared" si="60"/>
        <v>0</v>
      </c>
      <c r="AL37" s="24">
        <f t="shared" si="60"/>
        <v>0</v>
      </c>
      <c r="AM37" s="24">
        <f t="shared" si="60"/>
        <v>0</v>
      </c>
      <c r="AN37" s="24">
        <f t="shared" si="60"/>
        <v>0</v>
      </c>
      <c r="AO37" s="24">
        <f t="shared" si="60"/>
        <v>0</v>
      </c>
      <c r="AP37" s="24">
        <f t="shared" si="60"/>
        <v>0</v>
      </c>
      <c r="AQ37" s="24">
        <f t="shared" si="60"/>
        <v>0</v>
      </c>
      <c r="AR37" s="24">
        <f t="shared" si="60"/>
        <v>0</v>
      </c>
      <c r="AS37" s="24">
        <f t="shared" si="60"/>
        <v>0</v>
      </c>
      <c r="AT37" s="24">
        <f t="shared" si="60"/>
        <v>0</v>
      </c>
      <c r="AU37" s="24">
        <f t="shared" si="60"/>
        <v>0</v>
      </c>
      <c r="AV37" s="24">
        <f t="shared" si="60"/>
        <v>0</v>
      </c>
      <c r="AW37" s="24">
        <f t="shared" si="60"/>
        <v>0</v>
      </c>
      <c r="AX37" s="24">
        <f t="shared" si="60"/>
        <v>0</v>
      </c>
      <c r="AY37" s="24">
        <f t="shared" si="60"/>
        <v>0</v>
      </c>
      <c r="AZ37" s="142">
        <f t="shared" si="60"/>
        <v>0</v>
      </c>
      <c r="BA37" s="24">
        <f t="shared" si="60"/>
        <v>0</v>
      </c>
      <c r="BB37" s="24">
        <f t="shared" si="60"/>
        <v>0</v>
      </c>
      <c r="BC37" s="24">
        <f t="shared" si="60"/>
        <v>0</v>
      </c>
      <c r="BD37" s="24">
        <f t="shared" si="60"/>
        <v>0</v>
      </c>
      <c r="BE37" s="24">
        <f t="shared" si="60"/>
        <v>0</v>
      </c>
      <c r="BF37" s="24">
        <f t="shared" si="60"/>
        <v>0</v>
      </c>
      <c r="BG37" s="24">
        <f t="shared" si="60"/>
        <v>0</v>
      </c>
      <c r="BH37" s="24">
        <f t="shared" si="60"/>
        <v>0</v>
      </c>
      <c r="BI37" s="24">
        <f t="shared" si="60"/>
        <v>0</v>
      </c>
      <c r="BJ37" s="83">
        <f t="shared" si="60"/>
        <v>0</v>
      </c>
      <c r="BK37" s="95">
        <f t="shared" si="20"/>
        <v>0</v>
      </c>
      <c r="BL37" s="95">
        <f t="shared" si="16"/>
        <v>0</v>
      </c>
    </row>
    <row r="38" spans="1:64" s="19" customFormat="1" x14ac:dyDescent="0.25">
      <c r="A38" s="60" t="s">
        <v>387</v>
      </c>
      <c r="B38" s="71">
        <v>0</v>
      </c>
      <c r="C38" s="71">
        <v>0</v>
      </c>
      <c r="D38" s="71">
        <v>0</v>
      </c>
      <c r="E38" s="71">
        <v>0</v>
      </c>
      <c r="F38" s="71">
        <v>0</v>
      </c>
      <c r="G38" s="71">
        <v>0</v>
      </c>
      <c r="H38" s="71">
        <v>0</v>
      </c>
      <c r="I38" s="71">
        <v>0</v>
      </c>
      <c r="J38" s="71">
        <v>0</v>
      </c>
      <c r="K38" s="71">
        <v>0</v>
      </c>
      <c r="L38" s="71">
        <v>0</v>
      </c>
      <c r="M38" s="71">
        <v>0</v>
      </c>
      <c r="N38" s="71">
        <v>0</v>
      </c>
      <c r="O38" s="71">
        <v>0</v>
      </c>
      <c r="P38" s="71">
        <v>0</v>
      </c>
      <c r="Q38" s="71">
        <v>0</v>
      </c>
      <c r="R38" s="71">
        <v>0</v>
      </c>
      <c r="S38" s="71">
        <v>0</v>
      </c>
      <c r="T38" s="71">
        <v>0</v>
      </c>
      <c r="U38" s="71">
        <v>0</v>
      </c>
      <c r="V38" s="71">
        <v>0</v>
      </c>
      <c r="W38" s="93">
        <f>SUM(B38:V38)</f>
        <v>0</v>
      </c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89">
        <f>SUM(X38:AH38)</f>
        <v>0</v>
      </c>
      <c r="AJ38" s="52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143"/>
      <c r="BA38" s="52"/>
      <c r="BB38" s="52"/>
      <c r="BC38" s="52"/>
      <c r="BD38" s="52"/>
      <c r="BE38" s="52"/>
      <c r="BF38" s="52"/>
      <c r="BG38" s="52"/>
      <c r="BH38" s="52"/>
      <c r="BI38" s="52"/>
      <c r="BJ38" s="84">
        <f>SUM(BA38:BI38)</f>
        <v>0</v>
      </c>
      <c r="BK38" s="97">
        <f t="shared" si="20"/>
        <v>0</v>
      </c>
      <c r="BL38" s="97">
        <f t="shared" si="16"/>
        <v>0</v>
      </c>
    </row>
    <row r="39" spans="1:64" s="17" customFormat="1" x14ac:dyDescent="0.25">
      <c r="A39" s="57" t="s">
        <v>425</v>
      </c>
      <c r="B39" s="70">
        <f t="shared" ref="B39:AE39" si="61">+B40+B46</f>
        <v>0</v>
      </c>
      <c r="C39" s="70">
        <f t="shared" si="61"/>
        <v>0</v>
      </c>
      <c r="D39" s="70">
        <f t="shared" si="61"/>
        <v>0</v>
      </c>
      <c r="E39" s="70">
        <f t="shared" si="61"/>
        <v>115651083</v>
      </c>
      <c r="F39" s="70">
        <f t="shared" si="61"/>
        <v>0</v>
      </c>
      <c r="G39" s="70">
        <f t="shared" si="61"/>
        <v>0</v>
      </c>
      <c r="H39" s="70">
        <f t="shared" si="61"/>
        <v>0</v>
      </c>
      <c r="I39" s="70">
        <f t="shared" si="61"/>
        <v>0</v>
      </c>
      <c r="J39" s="70">
        <f t="shared" si="61"/>
        <v>0</v>
      </c>
      <c r="K39" s="70">
        <f t="shared" si="61"/>
        <v>0</v>
      </c>
      <c r="L39" s="70">
        <f t="shared" si="61"/>
        <v>0</v>
      </c>
      <c r="M39" s="70">
        <f t="shared" si="61"/>
        <v>0</v>
      </c>
      <c r="N39" s="70">
        <f t="shared" si="61"/>
        <v>0</v>
      </c>
      <c r="O39" s="70">
        <f t="shared" si="61"/>
        <v>0</v>
      </c>
      <c r="P39" s="70">
        <f t="shared" si="61"/>
        <v>83200644</v>
      </c>
      <c r="Q39" s="70">
        <f t="shared" si="61"/>
        <v>0</v>
      </c>
      <c r="R39" s="70">
        <f t="shared" si="61"/>
        <v>0</v>
      </c>
      <c r="S39" s="70">
        <f t="shared" si="61"/>
        <v>0</v>
      </c>
      <c r="T39" s="70">
        <f t="shared" si="61"/>
        <v>0</v>
      </c>
      <c r="U39" s="70">
        <f t="shared" si="61"/>
        <v>0</v>
      </c>
      <c r="V39" s="70">
        <f t="shared" si="61"/>
        <v>0</v>
      </c>
      <c r="W39" s="92">
        <f t="shared" si="61"/>
        <v>198851727</v>
      </c>
      <c r="X39" s="75">
        <f t="shared" si="61"/>
        <v>0</v>
      </c>
      <c r="Y39" s="75">
        <f t="shared" si="61"/>
        <v>0</v>
      </c>
      <c r="Z39" s="75">
        <f t="shared" si="61"/>
        <v>0</v>
      </c>
      <c r="AA39" s="75">
        <f t="shared" si="61"/>
        <v>8929812</v>
      </c>
      <c r="AB39" s="75">
        <f t="shared" si="61"/>
        <v>0</v>
      </c>
      <c r="AC39" s="75">
        <f t="shared" si="61"/>
        <v>0</v>
      </c>
      <c r="AD39" s="75">
        <f t="shared" si="61"/>
        <v>0</v>
      </c>
      <c r="AE39" s="75">
        <f t="shared" si="61"/>
        <v>0</v>
      </c>
      <c r="AF39" s="75"/>
      <c r="AG39" s="75"/>
      <c r="AH39" s="75">
        <f t="shared" ref="AH39:BJ39" si="62">+AH40+AH46</f>
        <v>0</v>
      </c>
      <c r="AI39" s="88">
        <f t="shared" si="62"/>
        <v>8929812</v>
      </c>
      <c r="AJ39" s="24">
        <f t="shared" si="62"/>
        <v>390583979.05000001</v>
      </c>
      <c r="AK39" s="24">
        <f t="shared" si="62"/>
        <v>0</v>
      </c>
      <c r="AL39" s="24">
        <f t="shared" si="62"/>
        <v>0</v>
      </c>
      <c r="AM39" s="24">
        <f t="shared" si="62"/>
        <v>0</v>
      </c>
      <c r="AN39" s="24">
        <f t="shared" si="62"/>
        <v>0</v>
      </c>
      <c r="AO39" s="24">
        <f t="shared" si="62"/>
        <v>0</v>
      </c>
      <c r="AP39" s="24">
        <f t="shared" si="62"/>
        <v>0</v>
      </c>
      <c r="AQ39" s="24">
        <f t="shared" si="62"/>
        <v>348788.25</v>
      </c>
      <c r="AR39" s="24">
        <f t="shared" si="62"/>
        <v>0</v>
      </c>
      <c r="AS39" s="24">
        <f t="shared" si="62"/>
        <v>0</v>
      </c>
      <c r="AT39" s="24">
        <f t="shared" si="62"/>
        <v>0</v>
      </c>
      <c r="AU39" s="24">
        <f t="shared" si="62"/>
        <v>0</v>
      </c>
      <c r="AV39" s="24">
        <f t="shared" si="62"/>
        <v>0</v>
      </c>
      <c r="AW39" s="24">
        <f t="shared" si="62"/>
        <v>0</v>
      </c>
      <c r="AX39" s="24">
        <f t="shared" si="62"/>
        <v>0</v>
      </c>
      <c r="AY39" s="24">
        <f t="shared" si="62"/>
        <v>0</v>
      </c>
      <c r="AZ39" s="142">
        <f t="shared" si="62"/>
        <v>390932767.30000001</v>
      </c>
      <c r="BA39" s="24">
        <f t="shared" si="62"/>
        <v>0</v>
      </c>
      <c r="BB39" s="24">
        <f t="shared" si="62"/>
        <v>0</v>
      </c>
      <c r="BC39" s="24">
        <f t="shared" si="62"/>
        <v>0</v>
      </c>
      <c r="BD39" s="24">
        <f t="shared" si="62"/>
        <v>0</v>
      </c>
      <c r="BE39" s="24">
        <f t="shared" si="62"/>
        <v>0</v>
      </c>
      <c r="BF39" s="24">
        <f t="shared" si="62"/>
        <v>1012270</v>
      </c>
      <c r="BG39" s="24">
        <f t="shared" si="62"/>
        <v>0</v>
      </c>
      <c r="BH39" s="24">
        <f t="shared" si="62"/>
        <v>0</v>
      </c>
      <c r="BI39" s="24">
        <f t="shared" si="62"/>
        <v>0</v>
      </c>
      <c r="BJ39" s="83">
        <f t="shared" si="62"/>
        <v>1012270</v>
      </c>
      <c r="BK39" s="95">
        <f t="shared" si="20"/>
        <v>400874849.30000001</v>
      </c>
      <c r="BL39" s="95">
        <f t="shared" si="16"/>
        <v>599726576.29999995</v>
      </c>
    </row>
    <row r="40" spans="1:64" s="17" customFormat="1" ht="30" x14ac:dyDescent="0.25">
      <c r="A40" s="58" t="s">
        <v>426</v>
      </c>
      <c r="B40" s="70">
        <f t="shared" ref="B40:AE40" si="63">+B41+B44</f>
        <v>0</v>
      </c>
      <c r="C40" s="70">
        <f t="shared" si="63"/>
        <v>0</v>
      </c>
      <c r="D40" s="70">
        <f t="shared" si="63"/>
        <v>0</v>
      </c>
      <c r="E40" s="70">
        <f t="shared" si="63"/>
        <v>42213313.090000004</v>
      </c>
      <c r="F40" s="70">
        <f t="shared" si="63"/>
        <v>0</v>
      </c>
      <c r="G40" s="70">
        <f t="shared" si="63"/>
        <v>0</v>
      </c>
      <c r="H40" s="70">
        <f t="shared" si="63"/>
        <v>0</v>
      </c>
      <c r="I40" s="70">
        <f t="shared" si="63"/>
        <v>0</v>
      </c>
      <c r="J40" s="70">
        <f t="shared" si="63"/>
        <v>0</v>
      </c>
      <c r="K40" s="70">
        <f t="shared" si="63"/>
        <v>0</v>
      </c>
      <c r="L40" s="70">
        <f t="shared" si="63"/>
        <v>0</v>
      </c>
      <c r="M40" s="70">
        <f t="shared" si="63"/>
        <v>0</v>
      </c>
      <c r="N40" s="70">
        <f t="shared" si="63"/>
        <v>0</v>
      </c>
      <c r="O40" s="70">
        <f t="shared" si="63"/>
        <v>0</v>
      </c>
      <c r="P40" s="70">
        <f t="shared" si="63"/>
        <v>53200644</v>
      </c>
      <c r="Q40" s="70">
        <f t="shared" si="63"/>
        <v>0</v>
      </c>
      <c r="R40" s="70">
        <f t="shared" si="63"/>
        <v>0</v>
      </c>
      <c r="S40" s="70">
        <f t="shared" si="63"/>
        <v>0</v>
      </c>
      <c r="T40" s="70">
        <f t="shared" si="63"/>
        <v>0</v>
      </c>
      <c r="U40" s="70">
        <f t="shared" si="63"/>
        <v>0</v>
      </c>
      <c r="V40" s="70">
        <f t="shared" si="63"/>
        <v>0</v>
      </c>
      <c r="W40" s="92">
        <f t="shared" si="63"/>
        <v>95413957.090000004</v>
      </c>
      <c r="X40" s="75">
        <f t="shared" si="63"/>
        <v>0</v>
      </c>
      <c r="Y40" s="75">
        <f t="shared" si="63"/>
        <v>0</v>
      </c>
      <c r="Z40" s="75">
        <f t="shared" si="63"/>
        <v>0</v>
      </c>
      <c r="AA40" s="75">
        <f t="shared" si="63"/>
        <v>8929812</v>
      </c>
      <c r="AB40" s="75">
        <f t="shared" si="63"/>
        <v>0</v>
      </c>
      <c r="AC40" s="75">
        <f t="shared" si="63"/>
        <v>0</v>
      </c>
      <c r="AD40" s="75">
        <f t="shared" si="63"/>
        <v>0</v>
      </c>
      <c r="AE40" s="75">
        <f t="shared" si="63"/>
        <v>0</v>
      </c>
      <c r="AF40" s="75"/>
      <c r="AG40" s="75"/>
      <c r="AH40" s="75">
        <f t="shared" ref="AH40:BJ40" si="64">+AH41+AH44</f>
        <v>0</v>
      </c>
      <c r="AI40" s="88">
        <f t="shared" si="64"/>
        <v>8929812</v>
      </c>
      <c r="AJ40" s="24">
        <f t="shared" si="64"/>
        <v>390583979.05000001</v>
      </c>
      <c r="AK40" s="24">
        <f t="shared" si="64"/>
        <v>0</v>
      </c>
      <c r="AL40" s="24">
        <f t="shared" si="64"/>
        <v>0</v>
      </c>
      <c r="AM40" s="24">
        <f t="shared" si="64"/>
        <v>0</v>
      </c>
      <c r="AN40" s="24">
        <f t="shared" si="64"/>
        <v>0</v>
      </c>
      <c r="AO40" s="24">
        <f t="shared" si="64"/>
        <v>0</v>
      </c>
      <c r="AP40" s="24">
        <f t="shared" si="64"/>
        <v>0</v>
      </c>
      <c r="AQ40" s="24">
        <f t="shared" si="64"/>
        <v>348788.25</v>
      </c>
      <c r="AR40" s="24">
        <f t="shared" si="64"/>
        <v>0</v>
      </c>
      <c r="AS40" s="24">
        <f t="shared" si="64"/>
        <v>0</v>
      </c>
      <c r="AT40" s="24">
        <f t="shared" si="64"/>
        <v>0</v>
      </c>
      <c r="AU40" s="24">
        <f t="shared" si="64"/>
        <v>0</v>
      </c>
      <c r="AV40" s="24">
        <f t="shared" si="64"/>
        <v>0</v>
      </c>
      <c r="AW40" s="24">
        <f t="shared" si="64"/>
        <v>0</v>
      </c>
      <c r="AX40" s="24">
        <f t="shared" si="64"/>
        <v>0</v>
      </c>
      <c r="AY40" s="24">
        <f t="shared" si="64"/>
        <v>0</v>
      </c>
      <c r="AZ40" s="142">
        <f t="shared" si="64"/>
        <v>390932767.30000001</v>
      </c>
      <c r="BA40" s="24">
        <f t="shared" si="64"/>
        <v>0</v>
      </c>
      <c r="BB40" s="24">
        <f t="shared" si="64"/>
        <v>0</v>
      </c>
      <c r="BC40" s="24">
        <f t="shared" si="64"/>
        <v>0</v>
      </c>
      <c r="BD40" s="24">
        <f t="shared" si="64"/>
        <v>0</v>
      </c>
      <c r="BE40" s="24">
        <f t="shared" si="64"/>
        <v>0</v>
      </c>
      <c r="BF40" s="24">
        <f t="shared" si="64"/>
        <v>1012270</v>
      </c>
      <c r="BG40" s="24">
        <f t="shared" si="64"/>
        <v>0</v>
      </c>
      <c r="BH40" s="24">
        <f t="shared" si="64"/>
        <v>0</v>
      </c>
      <c r="BI40" s="24">
        <f t="shared" si="64"/>
        <v>0</v>
      </c>
      <c r="BJ40" s="83">
        <f t="shared" si="64"/>
        <v>1012270</v>
      </c>
      <c r="BK40" s="95">
        <f t="shared" si="20"/>
        <v>400874849.30000001</v>
      </c>
      <c r="BL40" s="95">
        <f t="shared" si="16"/>
        <v>496288806.38999999</v>
      </c>
    </row>
    <row r="41" spans="1:64" s="17" customFormat="1" ht="30" x14ac:dyDescent="0.25">
      <c r="A41" s="62" t="s">
        <v>427</v>
      </c>
      <c r="B41" s="70">
        <f t="shared" ref="B41:AE41" si="65">SUM(B42:B43)</f>
        <v>0</v>
      </c>
      <c r="C41" s="70">
        <f t="shared" si="65"/>
        <v>0</v>
      </c>
      <c r="D41" s="70">
        <f t="shared" si="65"/>
        <v>0</v>
      </c>
      <c r="E41" s="70">
        <f t="shared" si="65"/>
        <v>42213313.090000004</v>
      </c>
      <c r="F41" s="70">
        <f t="shared" si="65"/>
        <v>0</v>
      </c>
      <c r="G41" s="70">
        <f t="shared" si="65"/>
        <v>0</v>
      </c>
      <c r="H41" s="70">
        <f t="shared" si="65"/>
        <v>0</v>
      </c>
      <c r="I41" s="70">
        <f t="shared" si="65"/>
        <v>0</v>
      </c>
      <c r="J41" s="70">
        <f t="shared" si="65"/>
        <v>0</v>
      </c>
      <c r="K41" s="70">
        <f t="shared" si="65"/>
        <v>0</v>
      </c>
      <c r="L41" s="70">
        <f t="shared" si="65"/>
        <v>0</v>
      </c>
      <c r="M41" s="70">
        <f t="shared" si="65"/>
        <v>0</v>
      </c>
      <c r="N41" s="70">
        <f t="shared" si="65"/>
        <v>0</v>
      </c>
      <c r="O41" s="70">
        <f t="shared" si="65"/>
        <v>0</v>
      </c>
      <c r="P41" s="70">
        <f t="shared" si="65"/>
        <v>0</v>
      </c>
      <c r="Q41" s="70">
        <f t="shared" si="65"/>
        <v>0</v>
      </c>
      <c r="R41" s="70">
        <f t="shared" si="65"/>
        <v>0</v>
      </c>
      <c r="S41" s="70">
        <f t="shared" si="65"/>
        <v>0</v>
      </c>
      <c r="T41" s="70">
        <f t="shared" si="65"/>
        <v>0</v>
      </c>
      <c r="U41" s="70">
        <f t="shared" si="65"/>
        <v>0</v>
      </c>
      <c r="V41" s="70">
        <f t="shared" si="65"/>
        <v>0</v>
      </c>
      <c r="W41" s="92">
        <f t="shared" si="65"/>
        <v>42213313.090000004</v>
      </c>
      <c r="X41" s="75">
        <f t="shared" si="65"/>
        <v>0</v>
      </c>
      <c r="Y41" s="75">
        <f t="shared" si="65"/>
        <v>0</v>
      </c>
      <c r="Z41" s="75">
        <f t="shared" si="65"/>
        <v>0</v>
      </c>
      <c r="AA41" s="75">
        <f t="shared" si="65"/>
        <v>0</v>
      </c>
      <c r="AB41" s="75">
        <f t="shared" si="65"/>
        <v>0</v>
      </c>
      <c r="AC41" s="75">
        <f t="shared" si="65"/>
        <v>0</v>
      </c>
      <c r="AD41" s="75">
        <f t="shared" si="65"/>
        <v>0</v>
      </c>
      <c r="AE41" s="75">
        <f t="shared" si="65"/>
        <v>0</v>
      </c>
      <c r="AF41" s="75"/>
      <c r="AG41" s="75"/>
      <c r="AH41" s="75">
        <f t="shared" ref="AH41:BJ41" si="66">SUM(AH42:AH43)</f>
        <v>0</v>
      </c>
      <c r="AI41" s="88">
        <f t="shared" si="66"/>
        <v>0</v>
      </c>
      <c r="AJ41" s="24">
        <f t="shared" si="66"/>
        <v>390583979.05000001</v>
      </c>
      <c r="AK41" s="24">
        <f t="shared" si="66"/>
        <v>0</v>
      </c>
      <c r="AL41" s="24">
        <f t="shared" si="66"/>
        <v>0</v>
      </c>
      <c r="AM41" s="24">
        <f t="shared" si="66"/>
        <v>0</v>
      </c>
      <c r="AN41" s="24">
        <f t="shared" si="66"/>
        <v>0</v>
      </c>
      <c r="AO41" s="24">
        <f t="shared" si="66"/>
        <v>0</v>
      </c>
      <c r="AP41" s="24">
        <f t="shared" si="66"/>
        <v>0</v>
      </c>
      <c r="AQ41" s="24">
        <f t="shared" si="66"/>
        <v>0</v>
      </c>
      <c r="AR41" s="24">
        <f t="shared" si="66"/>
        <v>0</v>
      </c>
      <c r="AS41" s="24">
        <f t="shared" si="66"/>
        <v>0</v>
      </c>
      <c r="AT41" s="24">
        <f t="shared" si="66"/>
        <v>0</v>
      </c>
      <c r="AU41" s="24">
        <f t="shared" si="66"/>
        <v>0</v>
      </c>
      <c r="AV41" s="24">
        <f t="shared" si="66"/>
        <v>0</v>
      </c>
      <c r="AW41" s="24">
        <f t="shared" si="66"/>
        <v>0</v>
      </c>
      <c r="AX41" s="24">
        <f t="shared" si="66"/>
        <v>0</v>
      </c>
      <c r="AY41" s="24">
        <f t="shared" si="66"/>
        <v>0</v>
      </c>
      <c r="AZ41" s="142">
        <f t="shared" si="66"/>
        <v>390583979.05000001</v>
      </c>
      <c r="BA41" s="24">
        <f t="shared" si="66"/>
        <v>0</v>
      </c>
      <c r="BB41" s="24">
        <f t="shared" si="66"/>
        <v>0</v>
      </c>
      <c r="BC41" s="24">
        <f t="shared" si="66"/>
        <v>0</v>
      </c>
      <c r="BD41" s="24">
        <f t="shared" si="66"/>
        <v>0</v>
      </c>
      <c r="BE41" s="24">
        <f t="shared" si="66"/>
        <v>0</v>
      </c>
      <c r="BF41" s="24">
        <f t="shared" si="66"/>
        <v>0</v>
      </c>
      <c r="BG41" s="24">
        <f t="shared" si="66"/>
        <v>0</v>
      </c>
      <c r="BH41" s="24">
        <f t="shared" si="66"/>
        <v>0</v>
      </c>
      <c r="BI41" s="24">
        <f t="shared" si="66"/>
        <v>0</v>
      </c>
      <c r="BJ41" s="83">
        <f t="shared" si="66"/>
        <v>0</v>
      </c>
      <c r="BK41" s="95">
        <f t="shared" si="20"/>
        <v>390583979.05000001</v>
      </c>
      <c r="BL41" s="95">
        <f t="shared" si="16"/>
        <v>432797292.13999999</v>
      </c>
    </row>
    <row r="42" spans="1:64" s="19" customFormat="1" x14ac:dyDescent="0.25">
      <c r="A42" s="60" t="s">
        <v>336</v>
      </c>
      <c r="B42" s="71">
        <v>0</v>
      </c>
      <c r="C42" s="71">
        <v>0</v>
      </c>
      <c r="D42" s="71">
        <v>0</v>
      </c>
      <c r="E42" s="71">
        <v>15280000</v>
      </c>
      <c r="F42" s="71">
        <v>0</v>
      </c>
      <c r="G42" s="71">
        <v>0</v>
      </c>
      <c r="H42" s="71">
        <v>0</v>
      </c>
      <c r="I42" s="71">
        <v>0</v>
      </c>
      <c r="J42" s="71">
        <v>0</v>
      </c>
      <c r="K42" s="71">
        <v>0</v>
      </c>
      <c r="L42" s="71">
        <v>0</v>
      </c>
      <c r="M42" s="71">
        <v>0</v>
      </c>
      <c r="N42" s="71">
        <v>0</v>
      </c>
      <c r="O42" s="71">
        <v>0</v>
      </c>
      <c r="P42" s="71">
        <v>0</v>
      </c>
      <c r="Q42" s="71">
        <v>0</v>
      </c>
      <c r="R42" s="71">
        <v>0</v>
      </c>
      <c r="S42" s="71">
        <v>0</v>
      </c>
      <c r="T42" s="71">
        <v>0</v>
      </c>
      <c r="U42" s="71">
        <v>0</v>
      </c>
      <c r="V42" s="71">
        <v>0</v>
      </c>
      <c r="W42" s="93">
        <f>SUM(B42:V42)</f>
        <v>15280000</v>
      </c>
      <c r="X42" s="76"/>
      <c r="Y42" s="76"/>
      <c r="Z42" s="76"/>
      <c r="AA42" s="76"/>
      <c r="AB42" s="76"/>
      <c r="AC42" s="76"/>
      <c r="AD42" s="76"/>
      <c r="AE42" s="76"/>
      <c r="AF42" s="76"/>
      <c r="AG42" s="76"/>
      <c r="AH42" s="76"/>
      <c r="AI42" s="89">
        <f>SUM(X42:AH42)</f>
        <v>0</v>
      </c>
      <c r="AJ42" s="52">
        <v>53054796</v>
      </c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143">
        <f>SUM(AJ42:AY42)</f>
        <v>53054796</v>
      </c>
      <c r="BA42" s="52"/>
      <c r="BB42" s="52"/>
      <c r="BC42" s="52"/>
      <c r="BD42" s="52"/>
      <c r="BE42" s="52"/>
      <c r="BF42" s="52"/>
      <c r="BG42" s="52"/>
      <c r="BH42" s="52"/>
      <c r="BI42" s="52"/>
      <c r="BJ42" s="84">
        <f>SUM(BA42:BI42)</f>
        <v>0</v>
      </c>
      <c r="BK42" s="98">
        <f t="shared" si="20"/>
        <v>53054796</v>
      </c>
      <c r="BL42" s="98">
        <f t="shared" si="16"/>
        <v>68334796</v>
      </c>
    </row>
    <row r="43" spans="1:64" s="19" customFormat="1" x14ac:dyDescent="0.25">
      <c r="A43" s="60" t="s">
        <v>337</v>
      </c>
      <c r="B43" s="71">
        <v>0</v>
      </c>
      <c r="C43" s="71">
        <v>0</v>
      </c>
      <c r="D43" s="71">
        <v>0</v>
      </c>
      <c r="E43" s="71">
        <v>26933313.09</v>
      </c>
      <c r="F43" s="71">
        <v>0</v>
      </c>
      <c r="G43" s="71">
        <v>0</v>
      </c>
      <c r="H43" s="71">
        <v>0</v>
      </c>
      <c r="I43" s="71">
        <v>0</v>
      </c>
      <c r="J43" s="71">
        <v>0</v>
      </c>
      <c r="K43" s="71">
        <v>0</v>
      </c>
      <c r="L43" s="71">
        <v>0</v>
      </c>
      <c r="M43" s="71">
        <v>0</v>
      </c>
      <c r="N43" s="71">
        <v>0</v>
      </c>
      <c r="O43" s="71">
        <v>0</v>
      </c>
      <c r="P43" s="71">
        <v>0</v>
      </c>
      <c r="Q43" s="71">
        <v>0</v>
      </c>
      <c r="R43" s="71">
        <v>0</v>
      </c>
      <c r="S43" s="71">
        <v>0</v>
      </c>
      <c r="T43" s="71">
        <v>0</v>
      </c>
      <c r="U43" s="71">
        <v>0</v>
      </c>
      <c r="V43" s="71">
        <v>0</v>
      </c>
      <c r="W43" s="93">
        <f>SUM(B43:V43)</f>
        <v>26933313.09</v>
      </c>
      <c r="X43" s="76"/>
      <c r="Y43" s="76"/>
      <c r="Z43" s="76"/>
      <c r="AA43" s="76"/>
      <c r="AB43" s="76"/>
      <c r="AC43" s="76"/>
      <c r="AD43" s="76"/>
      <c r="AE43" s="76"/>
      <c r="AF43" s="76"/>
      <c r="AG43" s="76"/>
      <c r="AH43" s="76"/>
      <c r="AI43" s="89">
        <f>SUM(X43:AH43)</f>
        <v>0</v>
      </c>
      <c r="AJ43" s="52">
        <v>337529183.05000001</v>
      </c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143">
        <f>SUM(AJ43:AY43)</f>
        <v>337529183.05000001</v>
      </c>
      <c r="BA43" s="52"/>
      <c r="BB43" s="52"/>
      <c r="BC43" s="52"/>
      <c r="BD43" s="52"/>
      <c r="BE43" s="52"/>
      <c r="BF43" s="52"/>
      <c r="BG43" s="52"/>
      <c r="BH43" s="52"/>
      <c r="BI43" s="52"/>
      <c r="BJ43" s="84">
        <f>SUM(BA43:BI43)</f>
        <v>0</v>
      </c>
      <c r="BK43" s="98">
        <f t="shared" si="20"/>
        <v>337529183.05000001</v>
      </c>
      <c r="BL43" s="98">
        <f t="shared" si="16"/>
        <v>364462496.13999999</v>
      </c>
    </row>
    <row r="44" spans="1:64" s="17" customFormat="1" x14ac:dyDescent="0.25">
      <c r="A44" s="62" t="s">
        <v>428</v>
      </c>
      <c r="B44" s="70">
        <f t="shared" ref="B44:AE44" si="67">SUM(B45:B45)</f>
        <v>0</v>
      </c>
      <c r="C44" s="70">
        <f t="shared" si="67"/>
        <v>0</v>
      </c>
      <c r="D44" s="70">
        <f t="shared" si="67"/>
        <v>0</v>
      </c>
      <c r="E44" s="70">
        <f t="shared" si="67"/>
        <v>0</v>
      </c>
      <c r="F44" s="70">
        <f t="shared" si="67"/>
        <v>0</v>
      </c>
      <c r="G44" s="70">
        <f t="shared" si="67"/>
        <v>0</v>
      </c>
      <c r="H44" s="70">
        <f t="shared" si="67"/>
        <v>0</v>
      </c>
      <c r="I44" s="70">
        <f t="shared" si="67"/>
        <v>0</v>
      </c>
      <c r="J44" s="70">
        <f t="shared" si="67"/>
        <v>0</v>
      </c>
      <c r="K44" s="70">
        <f t="shared" si="67"/>
        <v>0</v>
      </c>
      <c r="L44" s="70">
        <f t="shared" si="67"/>
        <v>0</v>
      </c>
      <c r="M44" s="70">
        <f t="shared" si="67"/>
        <v>0</v>
      </c>
      <c r="N44" s="70">
        <f t="shared" si="67"/>
        <v>0</v>
      </c>
      <c r="O44" s="70">
        <f t="shared" si="67"/>
        <v>0</v>
      </c>
      <c r="P44" s="70">
        <f t="shared" si="67"/>
        <v>53200644</v>
      </c>
      <c r="Q44" s="70">
        <f t="shared" si="67"/>
        <v>0</v>
      </c>
      <c r="R44" s="70">
        <f t="shared" si="67"/>
        <v>0</v>
      </c>
      <c r="S44" s="70">
        <f t="shared" si="67"/>
        <v>0</v>
      </c>
      <c r="T44" s="70">
        <f t="shared" si="67"/>
        <v>0</v>
      </c>
      <c r="U44" s="70">
        <f t="shared" si="67"/>
        <v>0</v>
      </c>
      <c r="V44" s="70">
        <f t="shared" si="67"/>
        <v>0</v>
      </c>
      <c r="W44" s="92">
        <f t="shared" si="67"/>
        <v>53200644</v>
      </c>
      <c r="X44" s="75">
        <f t="shared" si="67"/>
        <v>0</v>
      </c>
      <c r="Y44" s="75">
        <f t="shared" si="67"/>
        <v>0</v>
      </c>
      <c r="Z44" s="75">
        <f t="shared" si="67"/>
        <v>0</v>
      </c>
      <c r="AA44" s="75">
        <f t="shared" si="67"/>
        <v>8929812</v>
      </c>
      <c r="AB44" s="75">
        <f t="shared" si="67"/>
        <v>0</v>
      </c>
      <c r="AC44" s="75">
        <f t="shared" si="67"/>
        <v>0</v>
      </c>
      <c r="AD44" s="75">
        <f t="shared" si="67"/>
        <v>0</v>
      </c>
      <c r="AE44" s="75">
        <f t="shared" si="67"/>
        <v>0</v>
      </c>
      <c r="AF44" s="75"/>
      <c r="AG44" s="75"/>
      <c r="AH44" s="75">
        <f t="shared" ref="AH44:BJ44" si="68">SUM(AH45:AH45)</f>
        <v>0</v>
      </c>
      <c r="AI44" s="88">
        <f t="shared" si="68"/>
        <v>8929812</v>
      </c>
      <c r="AJ44" s="24">
        <f t="shared" si="68"/>
        <v>0</v>
      </c>
      <c r="AK44" s="24">
        <f t="shared" si="68"/>
        <v>0</v>
      </c>
      <c r="AL44" s="24">
        <f t="shared" si="68"/>
        <v>0</v>
      </c>
      <c r="AM44" s="24">
        <f t="shared" si="68"/>
        <v>0</v>
      </c>
      <c r="AN44" s="24">
        <f t="shared" si="68"/>
        <v>0</v>
      </c>
      <c r="AO44" s="24">
        <f t="shared" si="68"/>
        <v>0</v>
      </c>
      <c r="AP44" s="24">
        <f t="shared" si="68"/>
        <v>0</v>
      </c>
      <c r="AQ44" s="24">
        <f t="shared" si="68"/>
        <v>348788.25</v>
      </c>
      <c r="AR44" s="24">
        <f t="shared" si="68"/>
        <v>0</v>
      </c>
      <c r="AS44" s="24">
        <f t="shared" si="68"/>
        <v>0</v>
      </c>
      <c r="AT44" s="24">
        <f t="shared" si="68"/>
        <v>0</v>
      </c>
      <c r="AU44" s="24">
        <f t="shared" si="68"/>
        <v>0</v>
      </c>
      <c r="AV44" s="24">
        <f t="shared" si="68"/>
        <v>0</v>
      </c>
      <c r="AW44" s="24">
        <f t="shared" si="68"/>
        <v>0</v>
      </c>
      <c r="AX44" s="24">
        <f t="shared" si="68"/>
        <v>0</v>
      </c>
      <c r="AY44" s="24">
        <f t="shared" si="68"/>
        <v>0</v>
      </c>
      <c r="AZ44" s="142">
        <f t="shared" si="68"/>
        <v>348788.25</v>
      </c>
      <c r="BA44" s="24">
        <f t="shared" si="68"/>
        <v>0</v>
      </c>
      <c r="BB44" s="24">
        <f t="shared" si="68"/>
        <v>0</v>
      </c>
      <c r="BC44" s="24">
        <f t="shared" si="68"/>
        <v>0</v>
      </c>
      <c r="BD44" s="24">
        <f t="shared" si="68"/>
        <v>0</v>
      </c>
      <c r="BE44" s="24">
        <f t="shared" si="68"/>
        <v>0</v>
      </c>
      <c r="BF44" s="24">
        <f t="shared" si="68"/>
        <v>1012270</v>
      </c>
      <c r="BG44" s="24">
        <f t="shared" si="68"/>
        <v>0</v>
      </c>
      <c r="BH44" s="24">
        <f t="shared" si="68"/>
        <v>0</v>
      </c>
      <c r="BI44" s="24">
        <f t="shared" si="68"/>
        <v>0</v>
      </c>
      <c r="BJ44" s="83">
        <f t="shared" si="68"/>
        <v>1012270</v>
      </c>
      <c r="BK44" s="95">
        <f t="shared" si="20"/>
        <v>10290870.25</v>
      </c>
      <c r="BL44" s="95">
        <f t="shared" si="16"/>
        <v>63491514.25</v>
      </c>
    </row>
    <row r="45" spans="1:64" s="19" customFormat="1" ht="30" x14ac:dyDescent="0.25">
      <c r="A45" s="60" t="s">
        <v>352</v>
      </c>
      <c r="B45" s="71">
        <v>0</v>
      </c>
      <c r="C45" s="71">
        <v>0</v>
      </c>
      <c r="D45" s="71">
        <v>0</v>
      </c>
      <c r="E45" s="71">
        <v>0</v>
      </c>
      <c r="F45" s="71">
        <v>0</v>
      </c>
      <c r="G45" s="71">
        <v>0</v>
      </c>
      <c r="H45" s="71">
        <v>0</v>
      </c>
      <c r="I45" s="71">
        <v>0</v>
      </c>
      <c r="J45" s="71">
        <v>0</v>
      </c>
      <c r="K45" s="71">
        <v>0</v>
      </c>
      <c r="L45" s="71">
        <v>0</v>
      </c>
      <c r="M45" s="71">
        <v>0</v>
      </c>
      <c r="N45" s="71">
        <v>0</v>
      </c>
      <c r="O45" s="71">
        <v>0</v>
      </c>
      <c r="P45" s="71">
        <v>53200644</v>
      </c>
      <c r="Q45" s="71"/>
      <c r="R45" s="71"/>
      <c r="S45" s="71"/>
      <c r="T45" s="71"/>
      <c r="U45" s="71"/>
      <c r="V45" s="71"/>
      <c r="W45" s="93">
        <f>SUM(B45:V45)</f>
        <v>53200644</v>
      </c>
      <c r="X45" s="76"/>
      <c r="Y45" s="76"/>
      <c r="Z45" s="76"/>
      <c r="AA45" s="76">
        <v>8929812</v>
      </c>
      <c r="AB45" s="76"/>
      <c r="AC45" s="76"/>
      <c r="AD45" s="76"/>
      <c r="AE45" s="76"/>
      <c r="AF45" s="76"/>
      <c r="AG45" s="76"/>
      <c r="AH45" s="76"/>
      <c r="AI45" s="89">
        <f>SUM(X45:AH45)</f>
        <v>8929812</v>
      </c>
      <c r="AJ45" s="52"/>
      <c r="AK45" s="52"/>
      <c r="AL45" s="52"/>
      <c r="AM45" s="52"/>
      <c r="AN45" s="52"/>
      <c r="AO45" s="52"/>
      <c r="AP45" s="52"/>
      <c r="AQ45" s="52">
        <v>348788.25</v>
      </c>
      <c r="AR45" s="52"/>
      <c r="AS45" s="52"/>
      <c r="AT45" s="52"/>
      <c r="AU45" s="52"/>
      <c r="AV45" s="52"/>
      <c r="AW45" s="52"/>
      <c r="AX45" s="52"/>
      <c r="AY45" s="52"/>
      <c r="AZ45" s="143">
        <f>SUM(AJ45:AY45)</f>
        <v>348788.25</v>
      </c>
      <c r="BA45" s="52"/>
      <c r="BB45" s="52"/>
      <c r="BC45" s="52"/>
      <c r="BD45" s="52"/>
      <c r="BE45" s="52"/>
      <c r="BF45" s="52">
        <v>1012270</v>
      </c>
      <c r="BG45" s="52"/>
      <c r="BH45" s="52"/>
      <c r="BI45" s="52"/>
      <c r="BJ45" s="84">
        <f>SUM(BA45:BI45)</f>
        <v>1012270</v>
      </c>
      <c r="BK45" s="98">
        <f t="shared" si="20"/>
        <v>10290870.25</v>
      </c>
      <c r="BL45" s="98">
        <f t="shared" si="16"/>
        <v>63491514.25</v>
      </c>
    </row>
    <row r="46" spans="1:64" s="17" customFormat="1" ht="30" x14ac:dyDescent="0.25">
      <c r="A46" s="58" t="s">
        <v>429</v>
      </c>
      <c r="B46" s="70">
        <f t="shared" ref="B46:AE46" si="69">+B47+B49+B51+B53</f>
        <v>0</v>
      </c>
      <c r="C46" s="70">
        <f t="shared" si="69"/>
        <v>0</v>
      </c>
      <c r="D46" s="70">
        <f t="shared" si="69"/>
        <v>0</v>
      </c>
      <c r="E46" s="70">
        <f t="shared" si="69"/>
        <v>73437769.909999996</v>
      </c>
      <c r="F46" s="70">
        <f t="shared" si="69"/>
        <v>0</v>
      </c>
      <c r="G46" s="70">
        <f t="shared" si="69"/>
        <v>0</v>
      </c>
      <c r="H46" s="70">
        <f t="shared" si="69"/>
        <v>0</v>
      </c>
      <c r="I46" s="70">
        <f t="shared" si="69"/>
        <v>0</v>
      </c>
      <c r="J46" s="70">
        <f t="shared" si="69"/>
        <v>0</v>
      </c>
      <c r="K46" s="70">
        <f t="shared" si="69"/>
        <v>0</v>
      </c>
      <c r="L46" s="70">
        <f t="shared" si="69"/>
        <v>0</v>
      </c>
      <c r="M46" s="70">
        <f t="shared" si="69"/>
        <v>0</v>
      </c>
      <c r="N46" s="70">
        <f t="shared" si="69"/>
        <v>0</v>
      </c>
      <c r="O46" s="70">
        <f t="shared" si="69"/>
        <v>0</v>
      </c>
      <c r="P46" s="70">
        <f t="shared" si="69"/>
        <v>30000000</v>
      </c>
      <c r="Q46" s="70">
        <f t="shared" si="69"/>
        <v>0</v>
      </c>
      <c r="R46" s="70">
        <f t="shared" si="69"/>
        <v>0</v>
      </c>
      <c r="S46" s="70">
        <f t="shared" si="69"/>
        <v>0</v>
      </c>
      <c r="T46" s="70">
        <f t="shared" si="69"/>
        <v>0</v>
      </c>
      <c r="U46" s="70">
        <f t="shared" si="69"/>
        <v>0</v>
      </c>
      <c r="V46" s="70">
        <f t="shared" si="69"/>
        <v>0</v>
      </c>
      <c r="W46" s="92">
        <f t="shared" si="69"/>
        <v>103437769.91</v>
      </c>
      <c r="X46" s="75">
        <f t="shared" si="69"/>
        <v>0</v>
      </c>
      <c r="Y46" s="75">
        <f t="shared" si="69"/>
        <v>0</v>
      </c>
      <c r="Z46" s="75">
        <f t="shared" si="69"/>
        <v>0</v>
      </c>
      <c r="AA46" s="75">
        <f t="shared" si="69"/>
        <v>0</v>
      </c>
      <c r="AB46" s="75">
        <f t="shared" si="69"/>
        <v>0</v>
      </c>
      <c r="AC46" s="75">
        <f t="shared" si="69"/>
        <v>0</v>
      </c>
      <c r="AD46" s="75">
        <f t="shared" si="69"/>
        <v>0</v>
      </c>
      <c r="AE46" s="75">
        <f t="shared" si="69"/>
        <v>0</v>
      </c>
      <c r="AF46" s="75"/>
      <c r="AG46" s="75"/>
      <c r="AH46" s="75">
        <f t="shared" ref="AH46:BJ46" si="70">+AH47+AH49+AH51+AH53</f>
        <v>0</v>
      </c>
      <c r="AI46" s="88">
        <f t="shared" si="70"/>
        <v>0</v>
      </c>
      <c r="AJ46" s="24">
        <f t="shared" si="70"/>
        <v>0</v>
      </c>
      <c r="AK46" s="24">
        <f t="shared" si="70"/>
        <v>0</v>
      </c>
      <c r="AL46" s="24">
        <f t="shared" si="70"/>
        <v>0</v>
      </c>
      <c r="AM46" s="24">
        <f t="shared" si="70"/>
        <v>0</v>
      </c>
      <c r="AN46" s="24">
        <f t="shared" si="70"/>
        <v>0</v>
      </c>
      <c r="AO46" s="24">
        <f t="shared" si="70"/>
        <v>0</v>
      </c>
      <c r="AP46" s="24">
        <f t="shared" si="70"/>
        <v>0</v>
      </c>
      <c r="AQ46" s="24">
        <f t="shared" si="70"/>
        <v>0</v>
      </c>
      <c r="AR46" s="24">
        <f t="shared" si="70"/>
        <v>0</v>
      </c>
      <c r="AS46" s="24">
        <f t="shared" si="70"/>
        <v>0</v>
      </c>
      <c r="AT46" s="24">
        <f t="shared" si="70"/>
        <v>0</v>
      </c>
      <c r="AU46" s="24">
        <f t="shared" si="70"/>
        <v>0</v>
      </c>
      <c r="AV46" s="24">
        <f t="shared" si="70"/>
        <v>0</v>
      </c>
      <c r="AW46" s="24">
        <f t="shared" si="70"/>
        <v>0</v>
      </c>
      <c r="AX46" s="24">
        <f t="shared" si="70"/>
        <v>0</v>
      </c>
      <c r="AY46" s="24">
        <f t="shared" si="70"/>
        <v>0</v>
      </c>
      <c r="AZ46" s="142">
        <f t="shared" si="70"/>
        <v>0</v>
      </c>
      <c r="BA46" s="24">
        <f t="shared" si="70"/>
        <v>0</v>
      </c>
      <c r="BB46" s="24">
        <f t="shared" si="70"/>
        <v>0</v>
      </c>
      <c r="BC46" s="24">
        <f t="shared" si="70"/>
        <v>0</v>
      </c>
      <c r="BD46" s="24">
        <f t="shared" si="70"/>
        <v>0</v>
      </c>
      <c r="BE46" s="24">
        <f t="shared" si="70"/>
        <v>0</v>
      </c>
      <c r="BF46" s="24">
        <f t="shared" si="70"/>
        <v>0</v>
      </c>
      <c r="BG46" s="24">
        <f t="shared" si="70"/>
        <v>0</v>
      </c>
      <c r="BH46" s="24">
        <f t="shared" si="70"/>
        <v>0</v>
      </c>
      <c r="BI46" s="24">
        <f t="shared" si="70"/>
        <v>0</v>
      </c>
      <c r="BJ46" s="83">
        <f t="shared" si="70"/>
        <v>0</v>
      </c>
      <c r="BK46" s="95">
        <f t="shared" si="20"/>
        <v>0</v>
      </c>
      <c r="BL46" s="95">
        <f t="shared" si="16"/>
        <v>103437769.91</v>
      </c>
    </row>
    <row r="47" spans="1:64" s="17" customFormat="1" ht="30" x14ac:dyDescent="0.25">
      <c r="A47" s="59" t="s">
        <v>430</v>
      </c>
      <c r="B47" s="70">
        <f t="shared" ref="B47:AE47" si="71">SUM(B48:B48)</f>
        <v>0</v>
      </c>
      <c r="C47" s="70">
        <f t="shared" si="71"/>
        <v>0</v>
      </c>
      <c r="D47" s="70">
        <f t="shared" si="71"/>
        <v>0</v>
      </c>
      <c r="E47" s="70">
        <f t="shared" si="71"/>
        <v>0</v>
      </c>
      <c r="F47" s="70">
        <f t="shared" si="71"/>
        <v>0</v>
      </c>
      <c r="G47" s="70">
        <f t="shared" si="71"/>
        <v>0</v>
      </c>
      <c r="H47" s="70">
        <f t="shared" si="71"/>
        <v>0</v>
      </c>
      <c r="I47" s="70">
        <f t="shared" si="71"/>
        <v>0</v>
      </c>
      <c r="J47" s="70">
        <f t="shared" si="71"/>
        <v>0</v>
      </c>
      <c r="K47" s="70">
        <f t="shared" si="71"/>
        <v>0</v>
      </c>
      <c r="L47" s="70">
        <f t="shared" si="71"/>
        <v>0</v>
      </c>
      <c r="M47" s="70">
        <f t="shared" si="71"/>
        <v>0</v>
      </c>
      <c r="N47" s="70">
        <f t="shared" si="71"/>
        <v>0</v>
      </c>
      <c r="O47" s="70">
        <f t="shared" si="71"/>
        <v>0</v>
      </c>
      <c r="P47" s="70">
        <f t="shared" si="71"/>
        <v>0</v>
      </c>
      <c r="Q47" s="70">
        <f t="shared" si="71"/>
        <v>0</v>
      </c>
      <c r="R47" s="70">
        <f t="shared" si="71"/>
        <v>0</v>
      </c>
      <c r="S47" s="70">
        <f t="shared" si="71"/>
        <v>0</v>
      </c>
      <c r="T47" s="70">
        <f t="shared" si="71"/>
        <v>0</v>
      </c>
      <c r="U47" s="70">
        <f t="shared" si="71"/>
        <v>0</v>
      </c>
      <c r="V47" s="70">
        <f t="shared" si="71"/>
        <v>0</v>
      </c>
      <c r="W47" s="92">
        <f t="shared" si="71"/>
        <v>0</v>
      </c>
      <c r="X47" s="75">
        <f t="shared" si="71"/>
        <v>0</v>
      </c>
      <c r="Y47" s="75">
        <f t="shared" si="71"/>
        <v>0</v>
      </c>
      <c r="Z47" s="75">
        <f t="shared" si="71"/>
        <v>0</v>
      </c>
      <c r="AA47" s="75">
        <f t="shared" si="71"/>
        <v>0</v>
      </c>
      <c r="AB47" s="75">
        <f t="shared" si="71"/>
        <v>0</v>
      </c>
      <c r="AC47" s="75">
        <f t="shared" si="71"/>
        <v>0</v>
      </c>
      <c r="AD47" s="75">
        <f t="shared" si="71"/>
        <v>0</v>
      </c>
      <c r="AE47" s="75">
        <f t="shared" si="71"/>
        <v>0</v>
      </c>
      <c r="AF47" s="75"/>
      <c r="AG47" s="75"/>
      <c r="AH47" s="75">
        <f t="shared" ref="AH47:BJ47" si="72">SUM(AH48:AH48)</f>
        <v>0</v>
      </c>
      <c r="AI47" s="88">
        <f t="shared" si="72"/>
        <v>0</v>
      </c>
      <c r="AJ47" s="24">
        <f t="shared" si="72"/>
        <v>0</v>
      </c>
      <c r="AK47" s="24">
        <f t="shared" si="72"/>
        <v>0</v>
      </c>
      <c r="AL47" s="24">
        <f t="shared" si="72"/>
        <v>0</v>
      </c>
      <c r="AM47" s="24">
        <f t="shared" si="72"/>
        <v>0</v>
      </c>
      <c r="AN47" s="24">
        <f t="shared" si="72"/>
        <v>0</v>
      </c>
      <c r="AO47" s="24">
        <f t="shared" si="72"/>
        <v>0</v>
      </c>
      <c r="AP47" s="24">
        <f t="shared" si="72"/>
        <v>0</v>
      </c>
      <c r="AQ47" s="24">
        <f t="shared" si="72"/>
        <v>0</v>
      </c>
      <c r="AR47" s="24">
        <f t="shared" si="72"/>
        <v>0</v>
      </c>
      <c r="AS47" s="24">
        <f t="shared" si="72"/>
        <v>0</v>
      </c>
      <c r="AT47" s="24">
        <f t="shared" si="72"/>
        <v>0</v>
      </c>
      <c r="AU47" s="24">
        <f t="shared" si="72"/>
        <v>0</v>
      </c>
      <c r="AV47" s="24">
        <f t="shared" si="72"/>
        <v>0</v>
      </c>
      <c r="AW47" s="24">
        <f t="shared" si="72"/>
        <v>0</v>
      </c>
      <c r="AX47" s="24">
        <f t="shared" si="72"/>
        <v>0</v>
      </c>
      <c r="AY47" s="24">
        <f t="shared" si="72"/>
        <v>0</v>
      </c>
      <c r="AZ47" s="142">
        <f t="shared" si="72"/>
        <v>0</v>
      </c>
      <c r="BA47" s="24">
        <f t="shared" si="72"/>
        <v>0</v>
      </c>
      <c r="BB47" s="24">
        <f t="shared" si="72"/>
        <v>0</v>
      </c>
      <c r="BC47" s="24">
        <f t="shared" si="72"/>
        <v>0</v>
      </c>
      <c r="BD47" s="24">
        <f t="shared" si="72"/>
        <v>0</v>
      </c>
      <c r="BE47" s="24">
        <f t="shared" si="72"/>
        <v>0</v>
      </c>
      <c r="BF47" s="24">
        <f t="shared" si="72"/>
        <v>0</v>
      </c>
      <c r="BG47" s="24">
        <f t="shared" si="72"/>
        <v>0</v>
      </c>
      <c r="BH47" s="24">
        <f t="shared" si="72"/>
        <v>0</v>
      </c>
      <c r="BI47" s="24">
        <f t="shared" si="72"/>
        <v>0</v>
      </c>
      <c r="BJ47" s="83">
        <f t="shared" si="72"/>
        <v>0</v>
      </c>
      <c r="BK47" s="95">
        <f t="shared" si="20"/>
        <v>0</v>
      </c>
      <c r="BL47" s="95">
        <f t="shared" si="16"/>
        <v>0</v>
      </c>
    </row>
    <row r="48" spans="1:64" s="19" customFormat="1" x14ac:dyDescent="0.25">
      <c r="A48" s="60" t="s">
        <v>387</v>
      </c>
      <c r="B48" s="71">
        <v>0</v>
      </c>
      <c r="C48" s="71">
        <v>0</v>
      </c>
      <c r="D48" s="71">
        <v>0</v>
      </c>
      <c r="E48" s="71">
        <v>0</v>
      </c>
      <c r="F48" s="71">
        <v>0</v>
      </c>
      <c r="G48" s="71">
        <v>0</v>
      </c>
      <c r="H48" s="71">
        <v>0</v>
      </c>
      <c r="I48" s="71">
        <v>0</v>
      </c>
      <c r="J48" s="71">
        <v>0</v>
      </c>
      <c r="K48" s="71">
        <v>0</v>
      </c>
      <c r="L48" s="71">
        <v>0</v>
      </c>
      <c r="M48" s="71">
        <v>0</v>
      </c>
      <c r="N48" s="71">
        <v>0</v>
      </c>
      <c r="O48" s="71">
        <v>0</v>
      </c>
      <c r="P48" s="71">
        <v>0</v>
      </c>
      <c r="Q48" s="71">
        <v>0</v>
      </c>
      <c r="R48" s="71">
        <v>0</v>
      </c>
      <c r="S48" s="71">
        <v>0</v>
      </c>
      <c r="T48" s="71">
        <v>0</v>
      </c>
      <c r="U48" s="71">
        <v>0</v>
      </c>
      <c r="V48" s="71">
        <v>0</v>
      </c>
      <c r="W48" s="93">
        <f>SUM(B48:V48)</f>
        <v>0</v>
      </c>
      <c r="X48" s="76"/>
      <c r="Y48" s="76"/>
      <c r="Z48" s="76"/>
      <c r="AA48" s="76"/>
      <c r="AB48" s="76"/>
      <c r="AC48" s="76"/>
      <c r="AD48" s="76"/>
      <c r="AE48" s="76"/>
      <c r="AF48" s="76"/>
      <c r="AG48" s="76"/>
      <c r="AH48" s="76"/>
      <c r="AI48" s="89">
        <f>SUM(X48:AH48)</f>
        <v>0</v>
      </c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143"/>
      <c r="BA48" s="52"/>
      <c r="BB48" s="52"/>
      <c r="BC48" s="52"/>
      <c r="BD48" s="52"/>
      <c r="BE48" s="52"/>
      <c r="BF48" s="52"/>
      <c r="BG48" s="52"/>
      <c r="BH48" s="52"/>
      <c r="BI48" s="52"/>
      <c r="BJ48" s="84">
        <f>SUM(BA48:BI48)</f>
        <v>0</v>
      </c>
      <c r="BK48" s="97">
        <f t="shared" si="20"/>
        <v>0</v>
      </c>
      <c r="BL48" s="97">
        <f t="shared" si="16"/>
        <v>0</v>
      </c>
    </row>
    <row r="49" spans="1:64" s="17" customFormat="1" ht="30" x14ac:dyDescent="0.25">
      <c r="A49" s="59" t="s">
        <v>431</v>
      </c>
      <c r="B49" s="70">
        <f t="shared" ref="B49:AE49" si="73">SUM(B50:B50)</f>
        <v>0</v>
      </c>
      <c r="C49" s="70">
        <f t="shared" si="73"/>
        <v>0</v>
      </c>
      <c r="D49" s="70">
        <f t="shared" si="73"/>
        <v>0</v>
      </c>
      <c r="E49" s="70">
        <f t="shared" si="73"/>
        <v>0</v>
      </c>
      <c r="F49" s="70">
        <f t="shared" si="73"/>
        <v>0</v>
      </c>
      <c r="G49" s="70">
        <f t="shared" si="73"/>
        <v>0</v>
      </c>
      <c r="H49" s="70">
        <f t="shared" si="73"/>
        <v>0</v>
      </c>
      <c r="I49" s="70">
        <f t="shared" si="73"/>
        <v>0</v>
      </c>
      <c r="J49" s="70">
        <f t="shared" si="73"/>
        <v>0</v>
      </c>
      <c r="K49" s="70">
        <f t="shared" si="73"/>
        <v>0</v>
      </c>
      <c r="L49" s="70">
        <f t="shared" si="73"/>
        <v>0</v>
      </c>
      <c r="M49" s="70">
        <f t="shared" si="73"/>
        <v>0</v>
      </c>
      <c r="N49" s="70">
        <f t="shared" si="73"/>
        <v>0</v>
      </c>
      <c r="O49" s="70">
        <f t="shared" si="73"/>
        <v>0</v>
      </c>
      <c r="P49" s="70">
        <f t="shared" si="73"/>
        <v>0</v>
      </c>
      <c r="Q49" s="70">
        <f t="shared" si="73"/>
        <v>0</v>
      </c>
      <c r="R49" s="70">
        <f t="shared" si="73"/>
        <v>0</v>
      </c>
      <c r="S49" s="70">
        <f t="shared" si="73"/>
        <v>0</v>
      </c>
      <c r="T49" s="70">
        <f t="shared" si="73"/>
        <v>0</v>
      </c>
      <c r="U49" s="70">
        <f t="shared" si="73"/>
        <v>0</v>
      </c>
      <c r="V49" s="70">
        <f t="shared" si="73"/>
        <v>0</v>
      </c>
      <c r="W49" s="92">
        <f t="shared" si="73"/>
        <v>0</v>
      </c>
      <c r="X49" s="75">
        <f t="shared" si="73"/>
        <v>0</v>
      </c>
      <c r="Y49" s="75">
        <f t="shared" si="73"/>
        <v>0</v>
      </c>
      <c r="Z49" s="75">
        <f t="shared" si="73"/>
        <v>0</v>
      </c>
      <c r="AA49" s="75">
        <f t="shared" si="73"/>
        <v>0</v>
      </c>
      <c r="AB49" s="75">
        <f t="shared" si="73"/>
        <v>0</v>
      </c>
      <c r="AC49" s="75">
        <f t="shared" si="73"/>
        <v>0</v>
      </c>
      <c r="AD49" s="75">
        <f t="shared" si="73"/>
        <v>0</v>
      </c>
      <c r="AE49" s="75">
        <f t="shared" si="73"/>
        <v>0</v>
      </c>
      <c r="AF49" s="75"/>
      <c r="AG49" s="75"/>
      <c r="AH49" s="75">
        <f t="shared" ref="AH49:BJ49" si="74">SUM(AH50:AH50)</f>
        <v>0</v>
      </c>
      <c r="AI49" s="88">
        <f t="shared" si="74"/>
        <v>0</v>
      </c>
      <c r="AJ49" s="24">
        <f t="shared" si="74"/>
        <v>0</v>
      </c>
      <c r="AK49" s="24">
        <f t="shared" si="74"/>
        <v>0</v>
      </c>
      <c r="AL49" s="24">
        <f t="shared" si="74"/>
        <v>0</v>
      </c>
      <c r="AM49" s="24">
        <f t="shared" si="74"/>
        <v>0</v>
      </c>
      <c r="AN49" s="24">
        <f t="shared" si="74"/>
        <v>0</v>
      </c>
      <c r="AO49" s="24">
        <f t="shared" si="74"/>
        <v>0</v>
      </c>
      <c r="AP49" s="24">
        <f t="shared" si="74"/>
        <v>0</v>
      </c>
      <c r="AQ49" s="24">
        <f t="shared" si="74"/>
        <v>0</v>
      </c>
      <c r="AR49" s="24">
        <f t="shared" si="74"/>
        <v>0</v>
      </c>
      <c r="AS49" s="24">
        <f t="shared" si="74"/>
        <v>0</v>
      </c>
      <c r="AT49" s="24">
        <f t="shared" si="74"/>
        <v>0</v>
      </c>
      <c r="AU49" s="24">
        <f t="shared" si="74"/>
        <v>0</v>
      </c>
      <c r="AV49" s="24">
        <f t="shared" si="74"/>
        <v>0</v>
      </c>
      <c r="AW49" s="24">
        <f t="shared" si="74"/>
        <v>0</v>
      </c>
      <c r="AX49" s="24">
        <f t="shared" si="74"/>
        <v>0</v>
      </c>
      <c r="AY49" s="24">
        <f t="shared" si="74"/>
        <v>0</v>
      </c>
      <c r="AZ49" s="142">
        <f t="shared" si="74"/>
        <v>0</v>
      </c>
      <c r="BA49" s="24">
        <f t="shared" si="74"/>
        <v>0</v>
      </c>
      <c r="BB49" s="24">
        <f t="shared" si="74"/>
        <v>0</v>
      </c>
      <c r="BC49" s="24">
        <f t="shared" si="74"/>
        <v>0</v>
      </c>
      <c r="BD49" s="24">
        <f t="shared" si="74"/>
        <v>0</v>
      </c>
      <c r="BE49" s="24">
        <f t="shared" si="74"/>
        <v>0</v>
      </c>
      <c r="BF49" s="24">
        <f t="shared" si="74"/>
        <v>0</v>
      </c>
      <c r="BG49" s="24">
        <f t="shared" si="74"/>
        <v>0</v>
      </c>
      <c r="BH49" s="24">
        <f t="shared" si="74"/>
        <v>0</v>
      </c>
      <c r="BI49" s="24">
        <f t="shared" si="74"/>
        <v>0</v>
      </c>
      <c r="BJ49" s="83">
        <f t="shared" si="74"/>
        <v>0</v>
      </c>
      <c r="BK49" s="95">
        <f t="shared" si="20"/>
        <v>0</v>
      </c>
      <c r="BL49" s="95">
        <f t="shared" si="16"/>
        <v>0</v>
      </c>
    </row>
    <row r="50" spans="1:64" s="19" customFormat="1" ht="30" x14ac:dyDescent="0.25">
      <c r="A50" s="60" t="s">
        <v>634</v>
      </c>
      <c r="B50" s="71">
        <v>0</v>
      </c>
      <c r="C50" s="71">
        <v>0</v>
      </c>
      <c r="D50" s="71">
        <v>0</v>
      </c>
      <c r="E50" s="71"/>
      <c r="F50" s="71">
        <v>0</v>
      </c>
      <c r="G50" s="71">
        <v>0</v>
      </c>
      <c r="H50" s="71">
        <v>0</v>
      </c>
      <c r="I50" s="71">
        <v>0</v>
      </c>
      <c r="J50" s="71">
        <v>0</v>
      </c>
      <c r="K50" s="71">
        <v>0</v>
      </c>
      <c r="L50" s="71">
        <v>0</v>
      </c>
      <c r="M50" s="71">
        <v>0</v>
      </c>
      <c r="N50" s="71">
        <v>0</v>
      </c>
      <c r="O50" s="71">
        <v>0</v>
      </c>
      <c r="P50" s="71">
        <v>0</v>
      </c>
      <c r="Q50" s="71">
        <v>0</v>
      </c>
      <c r="R50" s="71">
        <v>0</v>
      </c>
      <c r="S50" s="71">
        <v>0</v>
      </c>
      <c r="T50" s="71">
        <v>0</v>
      </c>
      <c r="U50" s="71">
        <v>0</v>
      </c>
      <c r="V50" s="71">
        <v>0</v>
      </c>
      <c r="W50" s="93">
        <f>SUM(B50:V50)</f>
        <v>0</v>
      </c>
      <c r="X50" s="76"/>
      <c r="Y50" s="76"/>
      <c r="Z50" s="76"/>
      <c r="AA50" s="76"/>
      <c r="AB50" s="76"/>
      <c r="AC50" s="76"/>
      <c r="AD50" s="76"/>
      <c r="AE50" s="76"/>
      <c r="AF50" s="76"/>
      <c r="AG50" s="76"/>
      <c r="AH50" s="76"/>
      <c r="AI50" s="89">
        <f>SUM(X50:AH50)</f>
        <v>0</v>
      </c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143"/>
      <c r="BA50" s="52"/>
      <c r="BB50" s="52"/>
      <c r="BC50" s="52"/>
      <c r="BD50" s="52"/>
      <c r="BE50" s="52"/>
      <c r="BF50" s="52"/>
      <c r="BG50" s="52"/>
      <c r="BH50" s="52"/>
      <c r="BI50" s="52"/>
      <c r="BJ50" s="84">
        <f>SUM(BA50:BI50)</f>
        <v>0</v>
      </c>
      <c r="BK50" s="97">
        <f t="shared" si="20"/>
        <v>0</v>
      </c>
      <c r="BL50" s="97">
        <f t="shared" si="16"/>
        <v>0</v>
      </c>
    </row>
    <row r="51" spans="1:64" s="17" customFormat="1" x14ac:dyDescent="0.25">
      <c r="A51" s="59" t="s">
        <v>432</v>
      </c>
      <c r="B51" s="70">
        <f t="shared" ref="B51:AE51" si="75">SUM(B52:B52)</f>
        <v>0</v>
      </c>
      <c r="C51" s="70">
        <f t="shared" si="75"/>
        <v>0</v>
      </c>
      <c r="D51" s="70">
        <f t="shared" si="75"/>
        <v>0</v>
      </c>
      <c r="E51" s="70">
        <f t="shared" si="75"/>
        <v>56937769.909999996</v>
      </c>
      <c r="F51" s="70">
        <f t="shared" si="75"/>
        <v>0</v>
      </c>
      <c r="G51" s="70">
        <f t="shared" si="75"/>
        <v>0</v>
      </c>
      <c r="H51" s="70">
        <f t="shared" si="75"/>
        <v>0</v>
      </c>
      <c r="I51" s="70">
        <f t="shared" si="75"/>
        <v>0</v>
      </c>
      <c r="J51" s="70">
        <f t="shared" si="75"/>
        <v>0</v>
      </c>
      <c r="K51" s="70">
        <f t="shared" si="75"/>
        <v>0</v>
      </c>
      <c r="L51" s="70">
        <f t="shared" si="75"/>
        <v>0</v>
      </c>
      <c r="M51" s="70">
        <f t="shared" si="75"/>
        <v>0</v>
      </c>
      <c r="N51" s="70">
        <f t="shared" si="75"/>
        <v>0</v>
      </c>
      <c r="O51" s="70">
        <f t="shared" si="75"/>
        <v>0</v>
      </c>
      <c r="P51" s="70">
        <f t="shared" si="75"/>
        <v>0</v>
      </c>
      <c r="Q51" s="70">
        <f t="shared" si="75"/>
        <v>0</v>
      </c>
      <c r="R51" s="70">
        <f t="shared" si="75"/>
        <v>0</v>
      </c>
      <c r="S51" s="70">
        <f t="shared" si="75"/>
        <v>0</v>
      </c>
      <c r="T51" s="70">
        <f t="shared" si="75"/>
        <v>0</v>
      </c>
      <c r="U51" s="70">
        <f t="shared" si="75"/>
        <v>0</v>
      </c>
      <c r="V51" s="70">
        <f t="shared" si="75"/>
        <v>0</v>
      </c>
      <c r="W51" s="92">
        <f t="shared" si="75"/>
        <v>56937769.909999996</v>
      </c>
      <c r="X51" s="75">
        <f t="shared" si="75"/>
        <v>0</v>
      </c>
      <c r="Y51" s="75">
        <f t="shared" si="75"/>
        <v>0</v>
      </c>
      <c r="Z51" s="75">
        <f t="shared" si="75"/>
        <v>0</v>
      </c>
      <c r="AA51" s="75">
        <f t="shared" si="75"/>
        <v>0</v>
      </c>
      <c r="AB51" s="75">
        <f t="shared" si="75"/>
        <v>0</v>
      </c>
      <c r="AC51" s="75">
        <f t="shared" si="75"/>
        <v>0</v>
      </c>
      <c r="AD51" s="75">
        <f t="shared" si="75"/>
        <v>0</v>
      </c>
      <c r="AE51" s="75">
        <f t="shared" si="75"/>
        <v>0</v>
      </c>
      <c r="AF51" s="75"/>
      <c r="AG51" s="75"/>
      <c r="AH51" s="75">
        <f t="shared" ref="AH51:BJ51" si="76">SUM(AH52:AH52)</f>
        <v>0</v>
      </c>
      <c r="AI51" s="88">
        <f t="shared" si="76"/>
        <v>0</v>
      </c>
      <c r="AJ51" s="24">
        <f t="shared" si="76"/>
        <v>0</v>
      </c>
      <c r="AK51" s="24">
        <f t="shared" si="76"/>
        <v>0</v>
      </c>
      <c r="AL51" s="24">
        <f t="shared" si="76"/>
        <v>0</v>
      </c>
      <c r="AM51" s="24">
        <f t="shared" si="76"/>
        <v>0</v>
      </c>
      <c r="AN51" s="24">
        <f t="shared" si="76"/>
        <v>0</v>
      </c>
      <c r="AO51" s="24">
        <f t="shared" si="76"/>
        <v>0</v>
      </c>
      <c r="AP51" s="24">
        <f t="shared" si="76"/>
        <v>0</v>
      </c>
      <c r="AQ51" s="24">
        <f t="shared" si="76"/>
        <v>0</v>
      </c>
      <c r="AR51" s="24">
        <f t="shared" si="76"/>
        <v>0</v>
      </c>
      <c r="AS51" s="24">
        <f t="shared" si="76"/>
        <v>0</v>
      </c>
      <c r="AT51" s="24">
        <f t="shared" si="76"/>
        <v>0</v>
      </c>
      <c r="AU51" s="24">
        <f t="shared" si="76"/>
        <v>0</v>
      </c>
      <c r="AV51" s="24">
        <f t="shared" si="76"/>
        <v>0</v>
      </c>
      <c r="AW51" s="24">
        <f t="shared" si="76"/>
        <v>0</v>
      </c>
      <c r="AX51" s="24">
        <f t="shared" si="76"/>
        <v>0</v>
      </c>
      <c r="AY51" s="24">
        <f t="shared" si="76"/>
        <v>0</v>
      </c>
      <c r="AZ51" s="142">
        <f t="shared" si="76"/>
        <v>0</v>
      </c>
      <c r="BA51" s="24">
        <f t="shared" si="76"/>
        <v>0</v>
      </c>
      <c r="BB51" s="24">
        <f t="shared" si="76"/>
        <v>0</v>
      </c>
      <c r="BC51" s="24">
        <f t="shared" si="76"/>
        <v>0</v>
      </c>
      <c r="BD51" s="24">
        <f t="shared" si="76"/>
        <v>0</v>
      </c>
      <c r="BE51" s="24">
        <f t="shared" si="76"/>
        <v>0</v>
      </c>
      <c r="BF51" s="24">
        <f t="shared" si="76"/>
        <v>0</v>
      </c>
      <c r="BG51" s="24">
        <f t="shared" si="76"/>
        <v>0</v>
      </c>
      <c r="BH51" s="24">
        <f t="shared" si="76"/>
        <v>0</v>
      </c>
      <c r="BI51" s="24">
        <f t="shared" si="76"/>
        <v>0</v>
      </c>
      <c r="BJ51" s="83">
        <f t="shared" si="76"/>
        <v>0</v>
      </c>
      <c r="BK51" s="95">
        <f t="shared" si="20"/>
        <v>0</v>
      </c>
      <c r="BL51" s="95">
        <f t="shared" si="16"/>
        <v>56937769.909999996</v>
      </c>
    </row>
    <row r="52" spans="1:64" s="19" customFormat="1" ht="30" x14ac:dyDescent="0.25">
      <c r="A52" s="60" t="s">
        <v>352</v>
      </c>
      <c r="B52" s="71">
        <v>0</v>
      </c>
      <c r="C52" s="71">
        <v>0</v>
      </c>
      <c r="D52" s="71">
        <v>0</v>
      </c>
      <c r="E52" s="71">
        <v>56937769.909999996</v>
      </c>
      <c r="F52" s="71">
        <v>0</v>
      </c>
      <c r="G52" s="71">
        <v>0</v>
      </c>
      <c r="H52" s="71">
        <v>0</v>
      </c>
      <c r="I52" s="71">
        <v>0</v>
      </c>
      <c r="J52" s="71">
        <v>0</v>
      </c>
      <c r="K52" s="71">
        <v>0</v>
      </c>
      <c r="L52" s="71">
        <v>0</v>
      </c>
      <c r="M52" s="71">
        <v>0</v>
      </c>
      <c r="N52" s="71">
        <v>0</v>
      </c>
      <c r="O52" s="71">
        <v>0</v>
      </c>
      <c r="P52" s="71"/>
      <c r="Q52" s="71">
        <v>0</v>
      </c>
      <c r="R52" s="71">
        <v>0</v>
      </c>
      <c r="S52" s="71">
        <v>0</v>
      </c>
      <c r="T52" s="71">
        <v>0</v>
      </c>
      <c r="U52" s="71">
        <v>0</v>
      </c>
      <c r="V52" s="71">
        <v>0</v>
      </c>
      <c r="W52" s="93">
        <f>SUM(B52:V52)</f>
        <v>56937769.909999996</v>
      </c>
      <c r="X52" s="76"/>
      <c r="Y52" s="76"/>
      <c r="Z52" s="76"/>
      <c r="AA52" s="76"/>
      <c r="AB52" s="76"/>
      <c r="AC52" s="76"/>
      <c r="AD52" s="76"/>
      <c r="AE52" s="76"/>
      <c r="AF52" s="76"/>
      <c r="AG52" s="76"/>
      <c r="AH52" s="76"/>
      <c r="AI52" s="89">
        <f>SUM(X52:AH52)</f>
        <v>0</v>
      </c>
      <c r="AJ52" s="52"/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143"/>
      <c r="BA52" s="52"/>
      <c r="BB52" s="52"/>
      <c r="BC52" s="52"/>
      <c r="BD52" s="52"/>
      <c r="BE52" s="52"/>
      <c r="BF52" s="52"/>
      <c r="BG52" s="52"/>
      <c r="BH52" s="52"/>
      <c r="BI52" s="52"/>
      <c r="BJ52" s="84">
        <f>SUM(BA52:BI52)</f>
        <v>0</v>
      </c>
      <c r="BK52" s="97">
        <f t="shared" si="20"/>
        <v>0</v>
      </c>
      <c r="BL52" s="97">
        <f t="shared" si="16"/>
        <v>56937769.909999996</v>
      </c>
    </row>
    <row r="53" spans="1:64" s="17" customFormat="1" x14ac:dyDescent="0.25">
      <c r="A53" s="59" t="s">
        <v>433</v>
      </c>
      <c r="B53" s="70">
        <f t="shared" ref="B53:AD53" si="77">SUM(B54:B57)</f>
        <v>0</v>
      </c>
      <c r="C53" s="70">
        <f t="shared" si="77"/>
        <v>0</v>
      </c>
      <c r="D53" s="70">
        <f t="shared" si="77"/>
        <v>0</v>
      </c>
      <c r="E53" s="70">
        <f>SUM(E54:E57)</f>
        <v>16500000</v>
      </c>
      <c r="F53" s="70">
        <f t="shared" si="77"/>
        <v>0</v>
      </c>
      <c r="G53" s="70">
        <f t="shared" si="77"/>
        <v>0</v>
      </c>
      <c r="H53" s="70">
        <f t="shared" si="77"/>
        <v>0</v>
      </c>
      <c r="I53" s="70">
        <f t="shared" si="77"/>
        <v>0</v>
      </c>
      <c r="J53" s="70">
        <f t="shared" si="77"/>
        <v>0</v>
      </c>
      <c r="K53" s="70">
        <f t="shared" si="77"/>
        <v>0</v>
      </c>
      <c r="L53" s="70">
        <f t="shared" si="77"/>
        <v>0</v>
      </c>
      <c r="M53" s="70">
        <f t="shared" si="77"/>
        <v>0</v>
      </c>
      <c r="N53" s="70">
        <f t="shared" si="77"/>
        <v>0</v>
      </c>
      <c r="O53" s="70">
        <f t="shared" si="77"/>
        <v>0</v>
      </c>
      <c r="P53" s="70">
        <f t="shared" si="77"/>
        <v>30000000</v>
      </c>
      <c r="Q53" s="70">
        <f t="shared" si="77"/>
        <v>0</v>
      </c>
      <c r="R53" s="70">
        <f t="shared" si="77"/>
        <v>0</v>
      </c>
      <c r="S53" s="70">
        <f t="shared" si="77"/>
        <v>0</v>
      </c>
      <c r="T53" s="70">
        <f t="shared" si="77"/>
        <v>0</v>
      </c>
      <c r="U53" s="70">
        <f t="shared" si="77"/>
        <v>0</v>
      </c>
      <c r="V53" s="70">
        <f t="shared" si="77"/>
        <v>0</v>
      </c>
      <c r="W53" s="92">
        <f>SUM(W54:W57)</f>
        <v>46500000</v>
      </c>
      <c r="X53" s="75">
        <f t="shared" si="77"/>
        <v>0</v>
      </c>
      <c r="Y53" s="75">
        <f t="shared" si="77"/>
        <v>0</v>
      </c>
      <c r="Z53" s="75">
        <f t="shared" si="77"/>
        <v>0</v>
      </c>
      <c r="AA53" s="75">
        <f t="shared" si="77"/>
        <v>0</v>
      </c>
      <c r="AB53" s="75">
        <f t="shared" si="77"/>
        <v>0</v>
      </c>
      <c r="AC53" s="75">
        <f t="shared" si="77"/>
        <v>0</v>
      </c>
      <c r="AD53" s="75">
        <f t="shared" si="77"/>
        <v>0</v>
      </c>
      <c r="AE53" s="75">
        <f t="shared" ref="AE53:BJ53" si="78">SUM(AE54:AE57)</f>
        <v>0</v>
      </c>
      <c r="AF53" s="75"/>
      <c r="AG53" s="75"/>
      <c r="AH53" s="75">
        <f t="shared" si="78"/>
        <v>0</v>
      </c>
      <c r="AI53" s="88">
        <f t="shared" si="78"/>
        <v>0</v>
      </c>
      <c r="AJ53" s="24">
        <f t="shared" si="78"/>
        <v>0</v>
      </c>
      <c r="AK53" s="24">
        <f t="shared" si="78"/>
        <v>0</v>
      </c>
      <c r="AL53" s="24">
        <f t="shared" si="78"/>
        <v>0</v>
      </c>
      <c r="AM53" s="24">
        <f t="shared" si="78"/>
        <v>0</v>
      </c>
      <c r="AN53" s="24">
        <f t="shared" si="78"/>
        <v>0</v>
      </c>
      <c r="AO53" s="24">
        <f t="shared" si="78"/>
        <v>0</v>
      </c>
      <c r="AP53" s="24">
        <f t="shared" si="78"/>
        <v>0</v>
      </c>
      <c r="AQ53" s="24">
        <f t="shared" si="78"/>
        <v>0</v>
      </c>
      <c r="AR53" s="24">
        <f t="shared" si="78"/>
        <v>0</v>
      </c>
      <c r="AS53" s="24">
        <f t="shared" si="78"/>
        <v>0</v>
      </c>
      <c r="AT53" s="24">
        <f t="shared" si="78"/>
        <v>0</v>
      </c>
      <c r="AU53" s="24">
        <f t="shared" si="78"/>
        <v>0</v>
      </c>
      <c r="AV53" s="24">
        <f>SUM(AV54:AV57)</f>
        <v>0</v>
      </c>
      <c r="AW53" s="24">
        <f>SUM(AW54:AW57)</f>
        <v>0</v>
      </c>
      <c r="AX53" s="24">
        <f>SUM(AX54:AX57)</f>
        <v>0</v>
      </c>
      <c r="AY53" s="24">
        <f>SUM(AY54:AY57)</f>
        <v>0</v>
      </c>
      <c r="AZ53" s="142">
        <f>SUM(AZ54:AZ57)</f>
        <v>0</v>
      </c>
      <c r="BA53" s="24">
        <f t="shared" si="78"/>
        <v>0</v>
      </c>
      <c r="BB53" s="24">
        <f t="shared" ref="BB53" si="79">SUM(BB54:BB57)</f>
        <v>0</v>
      </c>
      <c r="BC53" s="24">
        <f t="shared" ref="BC53:BD53" si="80">SUM(BC54:BC57)</f>
        <v>0</v>
      </c>
      <c r="BD53" s="24">
        <f t="shared" si="80"/>
        <v>0</v>
      </c>
      <c r="BE53" s="24">
        <f t="shared" ref="BE53:BF53" si="81">SUM(BE54:BE57)</f>
        <v>0</v>
      </c>
      <c r="BF53" s="24">
        <f t="shared" si="81"/>
        <v>0</v>
      </c>
      <c r="BG53" s="24">
        <f t="shared" ref="BG53" si="82">SUM(BG54:BG57)</f>
        <v>0</v>
      </c>
      <c r="BH53" s="24">
        <f t="shared" ref="BH53" si="83">SUM(BH54:BH57)</f>
        <v>0</v>
      </c>
      <c r="BI53" s="24">
        <f t="shared" si="78"/>
        <v>0</v>
      </c>
      <c r="BJ53" s="83">
        <f t="shared" si="78"/>
        <v>0</v>
      </c>
      <c r="BK53" s="95">
        <f t="shared" si="20"/>
        <v>0</v>
      </c>
      <c r="BL53" s="95">
        <f t="shared" si="16"/>
        <v>46500000</v>
      </c>
    </row>
    <row r="54" spans="1:64" s="19" customFormat="1" ht="30" x14ac:dyDescent="0.25">
      <c r="A54" s="60" t="s">
        <v>606</v>
      </c>
      <c r="B54" s="71">
        <v>0</v>
      </c>
      <c r="C54" s="71">
        <v>0</v>
      </c>
      <c r="D54" s="71">
        <v>0</v>
      </c>
      <c r="E54" s="71"/>
      <c r="F54" s="71">
        <v>0</v>
      </c>
      <c r="G54" s="71">
        <v>0</v>
      </c>
      <c r="H54" s="71">
        <v>0</v>
      </c>
      <c r="I54" s="71">
        <v>0</v>
      </c>
      <c r="J54" s="71">
        <v>0</v>
      </c>
      <c r="K54" s="71">
        <v>0</v>
      </c>
      <c r="L54" s="71">
        <v>0</v>
      </c>
      <c r="M54" s="71">
        <v>0</v>
      </c>
      <c r="N54" s="71">
        <v>0</v>
      </c>
      <c r="O54" s="71">
        <v>0</v>
      </c>
      <c r="P54" s="71">
        <v>0</v>
      </c>
      <c r="Q54" s="71">
        <v>0</v>
      </c>
      <c r="R54" s="71">
        <v>0</v>
      </c>
      <c r="S54" s="71">
        <v>0</v>
      </c>
      <c r="T54" s="71">
        <v>0</v>
      </c>
      <c r="U54" s="71">
        <v>0</v>
      </c>
      <c r="V54" s="71">
        <v>0</v>
      </c>
      <c r="W54" s="93">
        <f>SUM(B54:V54)</f>
        <v>0</v>
      </c>
      <c r="X54" s="76"/>
      <c r="Y54" s="76"/>
      <c r="Z54" s="76"/>
      <c r="AA54" s="76"/>
      <c r="AB54" s="76"/>
      <c r="AC54" s="76"/>
      <c r="AD54" s="76"/>
      <c r="AE54" s="76"/>
      <c r="AF54" s="76"/>
      <c r="AG54" s="76"/>
      <c r="AH54" s="76"/>
      <c r="AI54" s="89">
        <f>SUM(X54:AH54)</f>
        <v>0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/>
      <c r="AZ54" s="143"/>
      <c r="BA54" s="52"/>
      <c r="BB54" s="52"/>
      <c r="BC54" s="52"/>
      <c r="BD54" s="52"/>
      <c r="BE54" s="52"/>
      <c r="BF54" s="52"/>
      <c r="BG54" s="52"/>
      <c r="BH54" s="52"/>
      <c r="BI54" s="52"/>
      <c r="BJ54" s="84">
        <f>SUM(BA54:BI54)</f>
        <v>0</v>
      </c>
      <c r="BK54" s="97">
        <f t="shared" si="20"/>
        <v>0</v>
      </c>
      <c r="BL54" s="97">
        <f t="shared" si="16"/>
        <v>0</v>
      </c>
    </row>
    <row r="55" spans="1:64" s="19" customFormat="1" ht="30" x14ac:dyDescent="0.25">
      <c r="A55" s="60" t="s">
        <v>607</v>
      </c>
      <c r="B55" s="71">
        <v>0</v>
      </c>
      <c r="C55" s="71">
        <v>0</v>
      </c>
      <c r="D55" s="71">
        <v>0</v>
      </c>
      <c r="E55" s="71"/>
      <c r="F55" s="71">
        <v>0</v>
      </c>
      <c r="G55" s="71">
        <v>0</v>
      </c>
      <c r="H55" s="71">
        <v>0</v>
      </c>
      <c r="I55" s="71">
        <v>0</v>
      </c>
      <c r="J55" s="71">
        <v>0</v>
      </c>
      <c r="K55" s="71">
        <v>0</v>
      </c>
      <c r="L55" s="71">
        <v>0</v>
      </c>
      <c r="M55" s="71">
        <v>0</v>
      </c>
      <c r="N55" s="71">
        <v>0</v>
      </c>
      <c r="O55" s="71">
        <v>0</v>
      </c>
      <c r="P55" s="71">
        <v>30000000</v>
      </c>
      <c r="Q55" s="71">
        <v>0</v>
      </c>
      <c r="R55" s="71">
        <v>0</v>
      </c>
      <c r="S55" s="71">
        <v>0</v>
      </c>
      <c r="T55" s="71">
        <v>0</v>
      </c>
      <c r="U55" s="71">
        <v>0</v>
      </c>
      <c r="V55" s="71">
        <v>0</v>
      </c>
      <c r="W55" s="93">
        <f>SUM(B55:V55)</f>
        <v>30000000</v>
      </c>
      <c r="X55" s="76"/>
      <c r="Y55" s="76"/>
      <c r="Z55" s="76"/>
      <c r="AA55" s="76"/>
      <c r="AB55" s="76"/>
      <c r="AC55" s="76"/>
      <c r="AD55" s="76"/>
      <c r="AE55" s="76"/>
      <c r="AF55" s="76"/>
      <c r="AG55" s="76"/>
      <c r="AH55" s="76"/>
      <c r="AI55" s="89">
        <f>SUM(X55:AH55)</f>
        <v>0</v>
      </c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/>
      <c r="AZ55" s="143"/>
      <c r="BA55" s="52"/>
      <c r="BB55" s="52"/>
      <c r="BC55" s="52"/>
      <c r="BD55" s="52"/>
      <c r="BE55" s="52"/>
      <c r="BF55" s="52"/>
      <c r="BG55" s="52"/>
      <c r="BH55" s="52"/>
      <c r="BI55" s="52"/>
      <c r="BJ55" s="84">
        <f>SUM(BA55:BI55)</f>
        <v>0</v>
      </c>
      <c r="BK55" s="97">
        <f t="shared" si="20"/>
        <v>0</v>
      </c>
      <c r="BL55" s="97">
        <f t="shared" ref="BL55:BL91" si="84">+W55+AI55+AZ55+BJ55</f>
        <v>30000000</v>
      </c>
    </row>
    <row r="56" spans="1:64" s="19" customFormat="1" ht="30" x14ac:dyDescent="0.25">
      <c r="A56" s="60" t="s">
        <v>618</v>
      </c>
      <c r="B56" s="71">
        <v>0</v>
      </c>
      <c r="C56" s="71">
        <v>0</v>
      </c>
      <c r="D56" s="71">
        <v>0</v>
      </c>
      <c r="E56" s="71">
        <v>12000000</v>
      </c>
      <c r="F56" s="71">
        <v>0</v>
      </c>
      <c r="G56" s="71">
        <v>0</v>
      </c>
      <c r="H56" s="71">
        <v>0</v>
      </c>
      <c r="I56" s="71">
        <v>0</v>
      </c>
      <c r="J56" s="71">
        <v>0</v>
      </c>
      <c r="K56" s="71">
        <v>0</v>
      </c>
      <c r="L56" s="71">
        <v>0</v>
      </c>
      <c r="M56" s="71">
        <v>0</v>
      </c>
      <c r="N56" s="71">
        <v>0</v>
      </c>
      <c r="O56" s="71">
        <v>0</v>
      </c>
      <c r="P56" s="71"/>
      <c r="Q56" s="71">
        <v>0</v>
      </c>
      <c r="R56" s="71">
        <v>0</v>
      </c>
      <c r="S56" s="71">
        <v>0</v>
      </c>
      <c r="T56" s="71">
        <v>0</v>
      </c>
      <c r="U56" s="71">
        <v>0</v>
      </c>
      <c r="V56" s="71">
        <v>0</v>
      </c>
      <c r="W56" s="93">
        <f>SUM(B56:V56)</f>
        <v>12000000</v>
      </c>
      <c r="X56" s="76"/>
      <c r="Y56" s="76"/>
      <c r="Z56" s="76"/>
      <c r="AA56" s="76"/>
      <c r="AB56" s="76"/>
      <c r="AC56" s="76"/>
      <c r="AD56" s="76"/>
      <c r="AE56" s="76"/>
      <c r="AF56" s="76"/>
      <c r="AG56" s="76"/>
      <c r="AH56" s="76"/>
      <c r="AI56" s="89">
        <f>SUM(X56:AH56)</f>
        <v>0</v>
      </c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/>
      <c r="AZ56" s="143"/>
      <c r="BA56" s="52"/>
      <c r="BB56" s="52"/>
      <c r="BC56" s="52"/>
      <c r="BD56" s="52"/>
      <c r="BE56" s="52"/>
      <c r="BF56" s="52"/>
      <c r="BG56" s="52"/>
      <c r="BH56" s="52"/>
      <c r="BI56" s="52"/>
      <c r="BJ56" s="84">
        <f>SUM(BA56:BI56)</f>
        <v>0</v>
      </c>
      <c r="BK56" s="97">
        <f t="shared" si="20"/>
        <v>0</v>
      </c>
      <c r="BL56" s="97">
        <f t="shared" si="84"/>
        <v>12000000</v>
      </c>
    </row>
    <row r="57" spans="1:64" s="19" customFormat="1" x14ac:dyDescent="0.25">
      <c r="A57" s="60" t="s">
        <v>648</v>
      </c>
      <c r="B57" s="71">
        <v>0</v>
      </c>
      <c r="C57" s="71">
        <v>0</v>
      </c>
      <c r="D57" s="71">
        <v>0</v>
      </c>
      <c r="E57" s="71">
        <v>4500000</v>
      </c>
      <c r="F57" s="71">
        <v>0</v>
      </c>
      <c r="G57" s="71">
        <v>0</v>
      </c>
      <c r="H57" s="71">
        <v>0</v>
      </c>
      <c r="I57" s="71">
        <v>0</v>
      </c>
      <c r="J57" s="71">
        <v>0</v>
      </c>
      <c r="K57" s="71">
        <v>0</v>
      </c>
      <c r="L57" s="71">
        <v>0</v>
      </c>
      <c r="M57" s="71">
        <v>0</v>
      </c>
      <c r="N57" s="71">
        <v>0</v>
      </c>
      <c r="O57" s="71">
        <v>0</v>
      </c>
      <c r="P57" s="71">
        <v>0</v>
      </c>
      <c r="Q57" s="71">
        <v>0</v>
      </c>
      <c r="R57" s="71">
        <v>0</v>
      </c>
      <c r="S57" s="71">
        <v>0</v>
      </c>
      <c r="T57" s="71">
        <v>0</v>
      </c>
      <c r="U57" s="71">
        <v>0</v>
      </c>
      <c r="V57" s="71">
        <v>0</v>
      </c>
      <c r="W57" s="93">
        <f>SUM(B57:V57)</f>
        <v>4500000</v>
      </c>
      <c r="X57" s="76"/>
      <c r="Y57" s="76"/>
      <c r="Z57" s="76"/>
      <c r="AA57" s="76"/>
      <c r="AB57" s="76"/>
      <c r="AC57" s="76"/>
      <c r="AD57" s="76"/>
      <c r="AE57" s="76"/>
      <c r="AF57" s="76"/>
      <c r="AG57" s="76"/>
      <c r="AH57" s="76"/>
      <c r="AI57" s="89">
        <f>SUM(X57:AH57)</f>
        <v>0</v>
      </c>
      <c r="AJ57" s="52"/>
      <c r="AK57" s="52"/>
      <c r="AL57" s="52"/>
      <c r="AM57" s="52"/>
      <c r="AN57" s="52"/>
      <c r="AO57" s="52"/>
      <c r="AP57" s="52"/>
      <c r="AQ57" s="52"/>
      <c r="AR57" s="52"/>
      <c r="AS57" s="52"/>
      <c r="AT57" s="52"/>
      <c r="AU57" s="52"/>
      <c r="AV57" s="52"/>
      <c r="AW57" s="52"/>
      <c r="AX57" s="52"/>
      <c r="AY57" s="52"/>
      <c r="AZ57" s="143"/>
      <c r="BA57" s="52"/>
      <c r="BB57" s="52"/>
      <c r="BC57" s="52"/>
      <c r="BD57" s="52"/>
      <c r="BE57" s="52"/>
      <c r="BF57" s="52"/>
      <c r="BG57" s="52"/>
      <c r="BH57" s="52"/>
      <c r="BI57" s="52"/>
      <c r="BJ57" s="84">
        <f>SUM(BA57:BI57)</f>
        <v>0</v>
      </c>
      <c r="BK57" s="97">
        <f t="shared" ref="BK57:BK91" si="85">+AI57+AZ57+BJ57</f>
        <v>0</v>
      </c>
      <c r="BL57" s="97">
        <f t="shared" si="84"/>
        <v>4500000</v>
      </c>
    </row>
    <row r="58" spans="1:64" s="17" customFormat="1" x14ac:dyDescent="0.25">
      <c r="A58" s="63" t="s">
        <v>477</v>
      </c>
      <c r="B58" s="70">
        <f t="shared" ref="B58:AG58" si="86">+B59+B70+B80+B102+B108</f>
        <v>41404112</v>
      </c>
      <c r="C58" s="70">
        <f t="shared" si="86"/>
        <v>0</v>
      </c>
      <c r="D58" s="70">
        <f t="shared" si="86"/>
        <v>365960</v>
      </c>
      <c r="E58" s="70">
        <f t="shared" si="86"/>
        <v>0</v>
      </c>
      <c r="F58" s="70">
        <f t="shared" si="86"/>
        <v>0</v>
      </c>
      <c r="G58" s="70">
        <f t="shared" si="86"/>
        <v>127800000</v>
      </c>
      <c r="H58" s="70">
        <f t="shared" si="86"/>
        <v>357248117</v>
      </c>
      <c r="I58" s="70">
        <f t="shared" si="86"/>
        <v>0</v>
      </c>
      <c r="J58" s="70">
        <f t="shared" si="86"/>
        <v>0</v>
      </c>
      <c r="K58" s="70">
        <f t="shared" si="86"/>
        <v>282363982</v>
      </c>
      <c r="L58" s="70">
        <f t="shared" si="86"/>
        <v>673809133</v>
      </c>
      <c r="M58" s="70">
        <f t="shared" si="86"/>
        <v>730131008</v>
      </c>
      <c r="N58" s="70">
        <f t="shared" si="86"/>
        <v>288832601.17000002</v>
      </c>
      <c r="O58" s="70">
        <f t="shared" si="86"/>
        <v>15100000</v>
      </c>
      <c r="P58" s="70">
        <f t="shared" si="86"/>
        <v>0</v>
      </c>
      <c r="Q58" s="70">
        <f t="shared" si="86"/>
        <v>100000</v>
      </c>
      <c r="R58" s="70">
        <f t="shared" si="86"/>
        <v>205977633</v>
      </c>
      <c r="S58" s="70">
        <f t="shared" si="86"/>
        <v>1000000</v>
      </c>
      <c r="T58" s="70">
        <f t="shared" si="86"/>
        <v>0</v>
      </c>
      <c r="U58" s="70">
        <f t="shared" si="86"/>
        <v>180711167</v>
      </c>
      <c r="V58" s="70">
        <f t="shared" si="86"/>
        <v>76791447</v>
      </c>
      <c r="W58" s="92">
        <f t="shared" si="86"/>
        <v>2981635160.1700001</v>
      </c>
      <c r="X58" s="75">
        <f t="shared" si="86"/>
        <v>22691612</v>
      </c>
      <c r="Y58" s="75">
        <f t="shared" si="86"/>
        <v>49531419</v>
      </c>
      <c r="Z58" s="75">
        <f t="shared" si="86"/>
        <v>11906416</v>
      </c>
      <c r="AA58" s="75">
        <f t="shared" si="86"/>
        <v>0</v>
      </c>
      <c r="AB58" s="75">
        <f t="shared" si="86"/>
        <v>229511353</v>
      </c>
      <c r="AC58" s="75">
        <f t="shared" si="86"/>
        <v>86000000</v>
      </c>
      <c r="AD58" s="75">
        <f t="shared" si="86"/>
        <v>287501732</v>
      </c>
      <c r="AE58" s="75">
        <f t="shared" si="86"/>
        <v>1569937199</v>
      </c>
      <c r="AF58" s="75">
        <f t="shared" si="86"/>
        <v>1352322804.25</v>
      </c>
      <c r="AG58" s="75">
        <f t="shared" si="86"/>
        <v>330864009.63</v>
      </c>
      <c r="AH58" s="75">
        <f t="shared" ref="AH58:BJ58" si="87">+AH59+AH70+AH80+AH102+AH108</f>
        <v>23672128</v>
      </c>
      <c r="AI58" s="88">
        <f t="shared" si="87"/>
        <v>3963938672.8800001</v>
      </c>
      <c r="AJ58" s="24">
        <f t="shared" si="87"/>
        <v>0</v>
      </c>
      <c r="AK58" s="24">
        <f t="shared" si="87"/>
        <v>8693642</v>
      </c>
      <c r="AL58" s="24">
        <f t="shared" si="87"/>
        <v>0</v>
      </c>
      <c r="AM58" s="24">
        <f t="shared" si="87"/>
        <v>0</v>
      </c>
      <c r="AN58" s="24">
        <f t="shared" si="87"/>
        <v>0</v>
      </c>
      <c r="AO58" s="24">
        <f t="shared" si="87"/>
        <v>9555223</v>
      </c>
      <c r="AP58" s="24">
        <f t="shared" si="87"/>
        <v>1365278.19</v>
      </c>
      <c r="AQ58" s="24">
        <f t="shared" si="87"/>
        <v>0</v>
      </c>
      <c r="AR58" s="24">
        <f t="shared" si="87"/>
        <v>32373968.539999999</v>
      </c>
      <c r="AS58" s="24">
        <f t="shared" si="87"/>
        <v>8821.75</v>
      </c>
      <c r="AT58" s="24">
        <f t="shared" si="87"/>
        <v>3787453</v>
      </c>
      <c r="AU58" s="24">
        <f t="shared" si="87"/>
        <v>4231712</v>
      </c>
      <c r="AV58" s="24">
        <f t="shared" si="87"/>
        <v>7291121.4500000002</v>
      </c>
      <c r="AW58" s="24">
        <f t="shared" si="87"/>
        <v>39629489.530000001</v>
      </c>
      <c r="AX58" s="24">
        <f t="shared" si="87"/>
        <v>302035727.19999999</v>
      </c>
      <c r="AY58" s="24">
        <f t="shared" si="87"/>
        <v>235312003.80000001</v>
      </c>
      <c r="AZ58" s="142">
        <f t="shared" si="87"/>
        <v>644284440.46000004</v>
      </c>
      <c r="BA58" s="24">
        <f t="shared" si="87"/>
        <v>2757027.36</v>
      </c>
      <c r="BB58" s="24">
        <f t="shared" si="87"/>
        <v>1939827</v>
      </c>
      <c r="BC58" s="24">
        <f t="shared" si="87"/>
        <v>1575091.85</v>
      </c>
      <c r="BD58" s="24">
        <f t="shared" si="87"/>
        <v>2502919.27</v>
      </c>
      <c r="BE58" s="24">
        <f t="shared" si="87"/>
        <v>0</v>
      </c>
      <c r="BF58" s="24">
        <f t="shared" si="87"/>
        <v>0</v>
      </c>
      <c r="BG58" s="24">
        <f t="shared" si="87"/>
        <v>3321227</v>
      </c>
      <c r="BH58" s="24">
        <f t="shared" si="87"/>
        <v>23882478</v>
      </c>
      <c r="BI58" s="24">
        <f t="shared" si="87"/>
        <v>12482108</v>
      </c>
      <c r="BJ58" s="83">
        <f t="shared" si="87"/>
        <v>48460678.480000004</v>
      </c>
      <c r="BK58" s="95">
        <f t="shared" si="85"/>
        <v>4656683791.8199997</v>
      </c>
      <c r="BL58" s="95">
        <f t="shared" si="84"/>
        <v>7638318951.9899998</v>
      </c>
    </row>
    <row r="59" spans="1:64" s="17" customFormat="1" x14ac:dyDescent="0.25">
      <c r="A59" s="57" t="s">
        <v>434</v>
      </c>
      <c r="B59" s="70">
        <f t="shared" ref="B59:BJ59" si="88">+B60</f>
        <v>0</v>
      </c>
      <c r="C59" s="70">
        <f t="shared" si="88"/>
        <v>0</v>
      </c>
      <c r="D59" s="70">
        <f t="shared" si="88"/>
        <v>0</v>
      </c>
      <c r="E59" s="70">
        <f t="shared" si="88"/>
        <v>0</v>
      </c>
      <c r="F59" s="70">
        <f t="shared" si="88"/>
        <v>0</v>
      </c>
      <c r="G59" s="70">
        <f t="shared" si="88"/>
        <v>0</v>
      </c>
      <c r="H59" s="70">
        <f t="shared" si="88"/>
        <v>0</v>
      </c>
      <c r="I59" s="70">
        <f t="shared" si="88"/>
        <v>0</v>
      </c>
      <c r="J59" s="70">
        <f t="shared" si="88"/>
        <v>0</v>
      </c>
      <c r="K59" s="70">
        <f t="shared" si="88"/>
        <v>282363982</v>
      </c>
      <c r="L59" s="70">
        <f t="shared" si="88"/>
        <v>673809133</v>
      </c>
      <c r="M59" s="70">
        <f t="shared" si="88"/>
        <v>730131008</v>
      </c>
      <c r="N59" s="70">
        <f t="shared" si="88"/>
        <v>0</v>
      </c>
      <c r="O59" s="70">
        <f t="shared" si="88"/>
        <v>0</v>
      </c>
      <c r="P59" s="70">
        <f t="shared" si="88"/>
        <v>0</v>
      </c>
      <c r="Q59" s="70">
        <f t="shared" si="88"/>
        <v>0</v>
      </c>
      <c r="R59" s="70">
        <f t="shared" si="88"/>
        <v>0</v>
      </c>
      <c r="S59" s="70">
        <f t="shared" si="88"/>
        <v>0</v>
      </c>
      <c r="T59" s="70">
        <f t="shared" si="88"/>
        <v>0</v>
      </c>
      <c r="U59" s="70">
        <f t="shared" si="88"/>
        <v>0</v>
      </c>
      <c r="V59" s="70">
        <f t="shared" si="88"/>
        <v>0</v>
      </c>
      <c r="W59" s="92">
        <f t="shared" si="88"/>
        <v>1686304123</v>
      </c>
      <c r="X59" s="75">
        <f t="shared" si="88"/>
        <v>22691612</v>
      </c>
      <c r="Y59" s="75">
        <f t="shared" si="88"/>
        <v>0</v>
      </c>
      <c r="Z59" s="75">
        <f t="shared" si="88"/>
        <v>0</v>
      </c>
      <c r="AA59" s="75">
        <f t="shared" si="88"/>
        <v>0</v>
      </c>
      <c r="AB59" s="75">
        <f t="shared" si="88"/>
        <v>229511353</v>
      </c>
      <c r="AC59" s="75">
        <f t="shared" si="88"/>
        <v>0</v>
      </c>
      <c r="AD59" s="75">
        <f t="shared" si="88"/>
        <v>0</v>
      </c>
      <c r="AE59" s="75">
        <f t="shared" si="88"/>
        <v>0</v>
      </c>
      <c r="AF59" s="75">
        <f t="shared" si="88"/>
        <v>0</v>
      </c>
      <c r="AG59" s="75">
        <f t="shared" si="88"/>
        <v>0</v>
      </c>
      <c r="AH59" s="75">
        <f t="shared" si="88"/>
        <v>0</v>
      </c>
      <c r="AI59" s="88">
        <f t="shared" si="88"/>
        <v>252202965</v>
      </c>
      <c r="AJ59" s="24">
        <f t="shared" si="88"/>
        <v>0</v>
      </c>
      <c r="AK59" s="24">
        <f t="shared" si="88"/>
        <v>0</v>
      </c>
      <c r="AL59" s="24">
        <f t="shared" si="88"/>
        <v>0</v>
      </c>
      <c r="AM59" s="24">
        <f t="shared" si="88"/>
        <v>0</v>
      </c>
      <c r="AN59" s="24">
        <f t="shared" si="88"/>
        <v>0</v>
      </c>
      <c r="AO59" s="24">
        <f t="shared" si="88"/>
        <v>9555223</v>
      </c>
      <c r="AP59" s="24">
        <f t="shared" si="88"/>
        <v>1365278.19</v>
      </c>
      <c r="AQ59" s="24">
        <f t="shared" si="88"/>
        <v>0</v>
      </c>
      <c r="AR59" s="24">
        <f t="shared" si="88"/>
        <v>0</v>
      </c>
      <c r="AS59" s="24">
        <f t="shared" si="88"/>
        <v>0</v>
      </c>
      <c r="AT59" s="24">
        <f t="shared" si="88"/>
        <v>0</v>
      </c>
      <c r="AU59" s="24">
        <f t="shared" si="88"/>
        <v>4231712</v>
      </c>
      <c r="AV59" s="24">
        <f>+AV60</f>
        <v>0</v>
      </c>
      <c r="AW59" s="24">
        <f>+AW60</f>
        <v>0</v>
      </c>
      <c r="AX59" s="24">
        <f>+AX60</f>
        <v>0</v>
      </c>
      <c r="AY59" s="24">
        <f>+AY60</f>
        <v>0</v>
      </c>
      <c r="AZ59" s="142">
        <f>+AZ60</f>
        <v>15152213.189999999</v>
      </c>
      <c r="BA59" s="24">
        <f t="shared" si="88"/>
        <v>0</v>
      </c>
      <c r="BB59" s="24">
        <f t="shared" si="88"/>
        <v>1939827</v>
      </c>
      <c r="BC59" s="24">
        <f t="shared" si="88"/>
        <v>1575091.85</v>
      </c>
      <c r="BD59" s="24">
        <f t="shared" si="88"/>
        <v>0</v>
      </c>
      <c r="BE59" s="24">
        <f t="shared" si="88"/>
        <v>0</v>
      </c>
      <c r="BF59" s="24">
        <f t="shared" si="88"/>
        <v>0</v>
      </c>
      <c r="BG59" s="24">
        <f t="shared" si="88"/>
        <v>0</v>
      </c>
      <c r="BH59" s="24">
        <f t="shared" si="88"/>
        <v>0</v>
      </c>
      <c r="BI59" s="24">
        <f t="shared" si="88"/>
        <v>0</v>
      </c>
      <c r="BJ59" s="83">
        <f t="shared" si="88"/>
        <v>3514918.85</v>
      </c>
      <c r="BK59" s="95">
        <f t="shared" si="85"/>
        <v>270870097.04000002</v>
      </c>
      <c r="BL59" s="95">
        <f t="shared" si="84"/>
        <v>1957174220.04</v>
      </c>
    </row>
    <row r="60" spans="1:64" s="17" customFormat="1" ht="30" x14ac:dyDescent="0.25">
      <c r="A60" s="58" t="s">
        <v>435</v>
      </c>
      <c r="B60" s="70">
        <f t="shared" ref="B60:AG60" si="89">+B61+B65</f>
        <v>0</v>
      </c>
      <c r="C60" s="70">
        <f t="shared" si="89"/>
        <v>0</v>
      </c>
      <c r="D60" s="70">
        <f t="shared" si="89"/>
        <v>0</v>
      </c>
      <c r="E60" s="70">
        <f t="shared" si="89"/>
        <v>0</v>
      </c>
      <c r="F60" s="70">
        <f t="shared" si="89"/>
        <v>0</v>
      </c>
      <c r="G60" s="70">
        <f t="shared" si="89"/>
        <v>0</v>
      </c>
      <c r="H60" s="70">
        <f t="shared" si="89"/>
        <v>0</v>
      </c>
      <c r="I60" s="70">
        <f t="shared" si="89"/>
        <v>0</v>
      </c>
      <c r="J60" s="70">
        <f t="shared" si="89"/>
        <v>0</v>
      </c>
      <c r="K60" s="70">
        <f t="shared" si="89"/>
        <v>282363982</v>
      </c>
      <c r="L60" s="70">
        <f t="shared" si="89"/>
        <v>673809133</v>
      </c>
      <c r="M60" s="70">
        <f t="shared" si="89"/>
        <v>730131008</v>
      </c>
      <c r="N60" s="70">
        <f t="shared" si="89"/>
        <v>0</v>
      </c>
      <c r="O60" s="70">
        <f t="shared" si="89"/>
        <v>0</v>
      </c>
      <c r="P60" s="70">
        <f t="shared" si="89"/>
        <v>0</v>
      </c>
      <c r="Q60" s="70">
        <f t="shared" si="89"/>
        <v>0</v>
      </c>
      <c r="R60" s="70">
        <f t="shared" si="89"/>
        <v>0</v>
      </c>
      <c r="S60" s="70">
        <f t="shared" si="89"/>
        <v>0</v>
      </c>
      <c r="T60" s="70">
        <f t="shared" si="89"/>
        <v>0</v>
      </c>
      <c r="U60" s="70">
        <f t="shared" si="89"/>
        <v>0</v>
      </c>
      <c r="V60" s="70">
        <f t="shared" si="89"/>
        <v>0</v>
      </c>
      <c r="W60" s="92">
        <f t="shared" si="89"/>
        <v>1686304123</v>
      </c>
      <c r="X60" s="75">
        <f t="shared" si="89"/>
        <v>22691612</v>
      </c>
      <c r="Y60" s="75">
        <f t="shared" si="89"/>
        <v>0</v>
      </c>
      <c r="Z60" s="75">
        <f t="shared" si="89"/>
        <v>0</v>
      </c>
      <c r="AA60" s="75">
        <f t="shared" si="89"/>
        <v>0</v>
      </c>
      <c r="AB60" s="75">
        <f t="shared" si="89"/>
        <v>229511353</v>
      </c>
      <c r="AC60" s="75">
        <f t="shared" si="89"/>
        <v>0</v>
      </c>
      <c r="AD60" s="75">
        <f t="shared" si="89"/>
        <v>0</v>
      </c>
      <c r="AE60" s="75">
        <f t="shared" si="89"/>
        <v>0</v>
      </c>
      <c r="AF60" s="75">
        <f t="shared" si="89"/>
        <v>0</v>
      </c>
      <c r="AG60" s="75">
        <f t="shared" si="89"/>
        <v>0</v>
      </c>
      <c r="AH60" s="75">
        <f t="shared" ref="AH60:BJ60" si="90">+AH61+AH65</f>
        <v>0</v>
      </c>
      <c r="AI60" s="88">
        <f t="shared" si="90"/>
        <v>252202965</v>
      </c>
      <c r="AJ60" s="24">
        <f t="shared" si="90"/>
        <v>0</v>
      </c>
      <c r="AK60" s="24">
        <f t="shared" si="90"/>
        <v>0</v>
      </c>
      <c r="AL60" s="24">
        <f t="shared" si="90"/>
        <v>0</v>
      </c>
      <c r="AM60" s="24">
        <f t="shared" si="90"/>
        <v>0</v>
      </c>
      <c r="AN60" s="24">
        <f t="shared" si="90"/>
        <v>0</v>
      </c>
      <c r="AO60" s="24">
        <f t="shared" si="90"/>
        <v>9555223</v>
      </c>
      <c r="AP60" s="24">
        <f t="shared" si="90"/>
        <v>1365278.19</v>
      </c>
      <c r="AQ60" s="24">
        <f t="shared" si="90"/>
        <v>0</v>
      </c>
      <c r="AR60" s="24">
        <f t="shared" si="90"/>
        <v>0</v>
      </c>
      <c r="AS60" s="24">
        <f t="shared" si="90"/>
        <v>0</v>
      </c>
      <c r="AT60" s="24">
        <f t="shared" si="90"/>
        <v>0</v>
      </c>
      <c r="AU60" s="24">
        <f t="shared" si="90"/>
        <v>4231712</v>
      </c>
      <c r="AV60" s="24">
        <f t="shared" si="90"/>
        <v>0</v>
      </c>
      <c r="AW60" s="24">
        <f t="shared" si="90"/>
        <v>0</v>
      </c>
      <c r="AX60" s="24">
        <f t="shared" si="90"/>
        <v>0</v>
      </c>
      <c r="AY60" s="24">
        <f t="shared" si="90"/>
        <v>0</v>
      </c>
      <c r="AZ60" s="142">
        <f t="shared" si="90"/>
        <v>15152213.189999999</v>
      </c>
      <c r="BA60" s="24">
        <f t="shared" si="90"/>
        <v>0</v>
      </c>
      <c r="BB60" s="24">
        <f t="shared" si="90"/>
        <v>1939827</v>
      </c>
      <c r="BC60" s="24">
        <f t="shared" si="90"/>
        <v>1575091.85</v>
      </c>
      <c r="BD60" s="24">
        <f t="shared" si="90"/>
        <v>0</v>
      </c>
      <c r="BE60" s="24">
        <f t="shared" si="90"/>
        <v>0</v>
      </c>
      <c r="BF60" s="24">
        <f t="shared" si="90"/>
        <v>0</v>
      </c>
      <c r="BG60" s="24">
        <f t="shared" si="90"/>
        <v>0</v>
      </c>
      <c r="BH60" s="24">
        <f t="shared" si="90"/>
        <v>0</v>
      </c>
      <c r="BI60" s="24">
        <f t="shared" si="90"/>
        <v>0</v>
      </c>
      <c r="BJ60" s="83">
        <f t="shared" si="90"/>
        <v>3514918.85</v>
      </c>
      <c r="BK60" s="95">
        <f t="shared" si="85"/>
        <v>270870097.04000002</v>
      </c>
      <c r="BL60" s="95">
        <f t="shared" si="84"/>
        <v>1957174220.04</v>
      </c>
    </row>
    <row r="61" spans="1:64" s="17" customFormat="1" ht="45" x14ac:dyDescent="0.25">
      <c r="A61" s="62" t="s">
        <v>436</v>
      </c>
      <c r="B61" s="70">
        <f t="shared" ref="B61:AG61" si="91">SUM(B62:B64)</f>
        <v>0</v>
      </c>
      <c r="C61" s="70">
        <f t="shared" si="91"/>
        <v>0</v>
      </c>
      <c r="D61" s="70">
        <f t="shared" si="91"/>
        <v>0</v>
      </c>
      <c r="E61" s="70">
        <f t="shared" si="91"/>
        <v>0</v>
      </c>
      <c r="F61" s="70">
        <f t="shared" si="91"/>
        <v>0</v>
      </c>
      <c r="G61" s="70">
        <f t="shared" si="91"/>
        <v>0</v>
      </c>
      <c r="H61" s="70">
        <f t="shared" si="91"/>
        <v>0</v>
      </c>
      <c r="I61" s="70">
        <f t="shared" si="91"/>
        <v>0</v>
      </c>
      <c r="J61" s="70">
        <f t="shared" si="91"/>
        <v>0</v>
      </c>
      <c r="K61" s="70">
        <f t="shared" si="91"/>
        <v>282363982</v>
      </c>
      <c r="L61" s="70">
        <f t="shared" si="91"/>
        <v>0</v>
      </c>
      <c r="M61" s="70">
        <f t="shared" si="91"/>
        <v>134686231</v>
      </c>
      <c r="N61" s="70">
        <f t="shared" si="91"/>
        <v>0</v>
      </c>
      <c r="O61" s="70">
        <f t="shared" si="91"/>
        <v>0</v>
      </c>
      <c r="P61" s="70">
        <f t="shared" si="91"/>
        <v>0</v>
      </c>
      <c r="Q61" s="70">
        <f t="shared" si="91"/>
        <v>0</v>
      </c>
      <c r="R61" s="70">
        <f t="shared" si="91"/>
        <v>0</v>
      </c>
      <c r="S61" s="70">
        <f t="shared" si="91"/>
        <v>0</v>
      </c>
      <c r="T61" s="70">
        <f t="shared" si="91"/>
        <v>0</v>
      </c>
      <c r="U61" s="70">
        <f t="shared" si="91"/>
        <v>0</v>
      </c>
      <c r="V61" s="70">
        <f t="shared" si="91"/>
        <v>0</v>
      </c>
      <c r="W61" s="92">
        <f t="shared" si="91"/>
        <v>417050213</v>
      </c>
      <c r="X61" s="75">
        <f t="shared" si="91"/>
        <v>22691612</v>
      </c>
      <c r="Y61" s="75">
        <f t="shared" si="91"/>
        <v>0</v>
      </c>
      <c r="Z61" s="75">
        <f t="shared" si="91"/>
        <v>0</v>
      </c>
      <c r="AA61" s="75">
        <f t="shared" si="91"/>
        <v>0</v>
      </c>
      <c r="AB61" s="75">
        <f t="shared" si="91"/>
        <v>0</v>
      </c>
      <c r="AC61" s="75">
        <f t="shared" si="91"/>
        <v>0</v>
      </c>
      <c r="AD61" s="75">
        <f t="shared" si="91"/>
        <v>0</v>
      </c>
      <c r="AE61" s="75">
        <f t="shared" si="91"/>
        <v>0</v>
      </c>
      <c r="AF61" s="75">
        <f t="shared" si="91"/>
        <v>0</v>
      </c>
      <c r="AG61" s="75">
        <f t="shared" si="91"/>
        <v>0</v>
      </c>
      <c r="AH61" s="75">
        <f t="shared" ref="AH61:BJ61" si="92">SUM(AH62:AH64)</f>
        <v>0</v>
      </c>
      <c r="AI61" s="88">
        <f t="shared" si="92"/>
        <v>22691612</v>
      </c>
      <c r="AJ61" s="24">
        <f t="shared" si="92"/>
        <v>0</v>
      </c>
      <c r="AK61" s="24">
        <f t="shared" si="92"/>
        <v>0</v>
      </c>
      <c r="AL61" s="24">
        <f t="shared" si="92"/>
        <v>0</v>
      </c>
      <c r="AM61" s="24">
        <f t="shared" si="92"/>
        <v>0</v>
      </c>
      <c r="AN61" s="24">
        <f t="shared" si="92"/>
        <v>0</v>
      </c>
      <c r="AO61" s="24">
        <f t="shared" si="92"/>
        <v>9555223</v>
      </c>
      <c r="AP61" s="24">
        <f t="shared" si="92"/>
        <v>1365278.19</v>
      </c>
      <c r="AQ61" s="24">
        <f t="shared" si="92"/>
        <v>0</v>
      </c>
      <c r="AR61" s="24">
        <f t="shared" si="92"/>
        <v>0</v>
      </c>
      <c r="AS61" s="24">
        <f t="shared" si="92"/>
        <v>0</v>
      </c>
      <c r="AT61" s="24">
        <f t="shared" si="92"/>
        <v>0</v>
      </c>
      <c r="AU61" s="24">
        <f t="shared" si="92"/>
        <v>4231712</v>
      </c>
      <c r="AV61" s="24">
        <f t="shared" si="92"/>
        <v>0</v>
      </c>
      <c r="AW61" s="24">
        <f t="shared" si="92"/>
        <v>0</v>
      </c>
      <c r="AX61" s="24">
        <f t="shared" si="92"/>
        <v>0</v>
      </c>
      <c r="AY61" s="24">
        <f t="shared" si="92"/>
        <v>0</v>
      </c>
      <c r="AZ61" s="142">
        <f t="shared" si="92"/>
        <v>15152213.189999999</v>
      </c>
      <c r="BA61" s="24">
        <f t="shared" si="92"/>
        <v>0</v>
      </c>
      <c r="BB61" s="24">
        <f t="shared" si="92"/>
        <v>1939827</v>
      </c>
      <c r="BC61" s="24">
        <f t="shared" si="92"/>
        <v>1575091.85</v>
      </c>
      <c r="BD61" s="24">
        <f t="shared" si="92"/>
        <v>0</v>
      </c>
      <c r="BE61" s="24">
        <f t="shared" si="92"/>
        <v>0</v>
      </c>
      <c r="BF61" s="24">
        <f t="shared" si="92"/>
        <v>0</v>
      </c>
      <c r="BG61" s="24">
        <f t="shared" si="92"/>
        <v>0</v>
      </c>
      <c r="BH61" s="24">
        <f t="shared" si="92"/>
        <v>0</v>
      </c>
      <c r="BI61" s="24">
        <f t="shared" si="92"/>
        <v>0</v>
      </c>
      <c r="BJ61" s="83">
        <f t="shared" si="92"/>
        <v>3514918.85</v>
      </c>
      <c r="BK61" s="95">
        <f t="shared" si="85"/>
        <v>41358744.039999999</v>
      </c>
      <c r="BL61" s="95">
        <f t="shared" si="84"/>
        <v>458408957.04000002</v>
      </c>
    </row>
    <row r="62" spans="1:64" s="19" customFormat="1" x14ac:dyDescent="0.25">
      <c r="A62" s="60" t="s">
        <v>326</v>
      </c>
      <c r="B62" s="71">
        <v>0</v>
      </c>
      <c r="C62" s="71">
        <v>0</v>
      </c>
      <c r="D62" s="71">
        <v>0</v>
      </c>
      <c r="E62" s="71">
        <v>0</v>
      </c>
      <c r="F62" s="71">
        <v>0</v>
      </c>
      <c r="G62" s="71">
        <v>0</v>
      </c>
      <c r="H62" s="71">
        <v>0</v>
      </c>
      <c r="I62" s="71">
        <v>0</v>
      </c>
      <c r="J62" s="71">
        <v>0</v>
      </c>
      <c r="K62" s="71">
        <v>282363982</v>
      </c>
      <c r="L62" s="71">
        <v>0</v>
      </c>
      <c r="M62" s="71">
        <v>0</v>
      </c>
      <c r="N62" s="71">
        <v>0</v>
      </c>
      <c r="O62" s="71">
        <v>0</v>
      </c>
      <c r="P62" s="71">
        <v>0</v>
      </c>
      <c r="Q62" s="71">
        <v>0</v>
      </c>
      <c r="R62" s="71">
        <v>0</v>
      </c>
      <c r="S62" s="71"/>
      <c r="T62" s="71">
        <v>0</v>
      </c>
      <c r="U62" s="71">
        <v>0</v>
      </c>
      <c r="V62" s="71">
        <v>0</v>
      </c>
      <c r="W62" s="93">
        <f t="shared" ref="W62:W64" si="93">SUM(B62:V62)</f>
        <v>282363982</v>
      </c>
      <c r="X62" s="76">
        <v>22691612</v>
      </c>
      <c r="Y62" s="76"/>
      <c r="Z62" s="76"/>
      <c r="AA62" s="76"/>
      <c r="AB62" s="76"/>
      <c r="AC62" s="76"/>
      <c r="AD62" s="76"/>
      <c r="AE62" s="76"/>
      <c r="AF62" s="76"/>
      <c r="AG62" s="76"/>
      <c r="AH62" s="76"/>
      <c r="AI62" s="89">
        <f>SUM(X62:AH62)</f>
        <v>22691612</v>
      </c>
      <c r="AJ62" s="52"/>
      <c r="AK62" s="52"/>
      <c r="AL62" s="52"/>
      <c r="AM62" s="52"/>
      <c r="AN62" s="52"/>
      <c r="AO62" s="52"/>
      <c r="AP62" s="52">
        <v>1365278.19</v>
      </c>
      <c r="AQ62" s="52"/>
      <c r="AR62" s="52"/>
      <c r="AS62" s="52"/>
      <c r="AT62" s="52"/>
      <c r="AU62" s="52"/>
      <c r="AV62" s="52"/>
      <c r="AW62" s="52"/>
      <c r="AX62" s="52"/>
      <c r="AY62" s="52"/>
      <c r="AZ62" s="143">
        <f>SUM(AJ62:AY62)</f>
        <v>1365278.19</v>
      </c>
      <c r="BA62" s="52"/>
      <c r="BB62" s="52"/>
      <c r="BC62" s="52">
        <v>1575091.85</v>
      </c>
      <c r="BD62" s="52"/>
      <c r="BE62" s="52"/>
      <c r="BF62" s="52"/>
      <c r="BG62" s="52"/>
      <c r="BH62" s="52"/>
      <c r="BI62" s="52"/>
      <c r="BJ62" s="84">
        <f>SUM(BA62:BI62)</f>
        <v>1575091.85</v>
      </c>
      <c r="BK62" s="97">
        <f t="shared" si="85"/>
        <v>25631982.040000003</v>
      </c>
      <c r="BL62" s="97">
        <f t="shared" si="84"/>
        <v>307995964.04000002</v>
      </c>
    </row>
    <row r="63" spans="1:64" s="19" customFormat="1" ht="30" x14ac:dyDescent="0.25">
      <c r="A63" s="60" t="s">
        <v>517</v>
      </c>
      <c r="B63" s="71">
        <v>0</v>
      </c>
      <c r="C63" s="71">
        <v>0</v>
      </c>
      <c r="D63" s="71">
        <v>0</v>
      </c>
      <c r="E63" s="71">
        <v>0</v>
      </c>
      <c r="F63" s="71">
        <v>0</v>
      </c>
      <c r="G63" s="71">
        <v>0</v>
      </c>
      <c r="H63" s="71">
        <v>0</v>
      </c>
      <c r="I63" s="71">
        <v>0</v>
      </c>
      <c r="J63" s="71">
        <v>0</v>
      </c>
      <c r="K63" s="71">
        <v>0</v>
      </c>
      <c r="L63" s="71">
        <v>0</v>
      </c>
      <c r="M63" s="71">
        <v>134686231</v>
      </c>
      <c r="N63" s="71">
        <v>0</v>
      </c>
      <c r="O63" s="71">
        <v>0</v>
      </c>
      <c r="P63" s="71">
        <v>0</v>
      </c>
      <c r="Q63" s="71">
        <v>0</v>
      </c>
      <c r="R63" s="71">
        <v>0</v>
      </c>
      <c r="S63" s="71">
        <v>0</v>
      </c>
      <c r="T63" s="71">
        <v>0</v>
      </c>
      <c r="U63" s="71">
        <v>0</v>
      </c>
      <c r="V63" s="71">
        <v>0</v>
      </c>
      <c r="W63" s="93">
        <f t="shared" si="93"/>
        <v>134686231</v>
      </c>
      <c r="X63" s="76"/>
      <c r="Y63" s="76"/>
      <c r="Z63" s="76"/>
      <c r="AA63" s="76"/>
      <c r="AB63" s="76"/>
      <c r="AC63" s="76"/>
      <c r="AD63" s="76"/>
      <c r="AE63" s="76"/>
      <c r="AF63" s="76"/>
      <c r="AG63" s="76"/>
      <c r="AH63" s="76"/>
      <c r="AI63" s="89">
        <f>SUM(X63:AH63)</f>
        <v>0</v>
      </c>
      <c r="AJ63" s="52"/>
      <c r="AK63" s="52"/>
      <c r="AL63" s="52"/>
      <c r="AM63" s="52"/>
      <c r="AN63" s="52"/>
      <c r="AO63" s="52">
        <v>9555223</v>
      </c>
      <c r="AP63" s="52"/>
      <c r="AQ63" s="52"/>
      <c r="AR63" s="52"/>
      <c r="AS63" s="52"/>
      <c r="AT63" s="52"/>
      <c r="AU63" s="52"/>
      <c r="AV63" s="52"/>
      <c r="AW63" s="52"/>
      <c r="AX63" s="52"/>
      <c r="AY63" s="52"/>
      <c r="AZ63" s="143">
        <f>SUM(AJ63:AY63)</f>
        <v>9555223</v>
      </c>
      <c r="BA63" s="52"/>
      <c r="BB63" s="52">
        <v>1939827</v>
      </c>
      <c r="BC63" s="52"/>
      <c r="BD63" s="52"/>
      <c r="BE63" s="52"/>
      <c r="BF63" s="52"/>
      <c r="BG63" s="52"/>
      <c r="BH63" s="52"/>
      <c r="BI63" s="52"/>
      <c r="BJ63" s="84">
        <f>SUM(BA63:BI63)</f>
        <v>1939827</v>
      </c>
      <c r="BK63" s="97">
        <f t="shared" si="85"/>
        <v>11495050</v>
      </c>
      <c r="BL63" s="97">
        <f t="shared" si="84"/>
        <v>146181281</v>
      </c>
    </row>
    <row r="64" spans="1:64" s="19" customFormat="1" ht="29.25" customHeight="1" x14ac:dyDescent="0.25">
      <c r="A64" s="60" t="s">
        <v>554</v>
      </c>
      <c r="B64" s="71"/>
      <c r="C64" s="71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93">
        <f t="shared" si="93"/>
        <v>0</v>
      </c>
      <c r="X64" s="76"/>
      <c r="Y64" s="76"/>
      <c r="Z64" s="76"/>
      <c r="AA64" s="76"/>
      <c r="AB64" s="76"/>
      <c r="AC64" s="76"/>
      <c r="AD64" s="76"/>
      <c r="AE64" s="76"/>
      <c r="AF64" s="76"/>
      <c r="AG64" s="76"/>
      <c r="AH64" s="76"/>
      <c r="AI64" s="89">
        <f>SUM(X64:AH64)</f>
        <v>0</v>
      </c>
      <c r="AJ64" s="52"/>
      <c r="AK64" s="52"/>
      <c r="AL64" s="52"/>
      <c r="AM64" s="52"/>
      <c r="AN64" s="52"/>
      <c r="AO64" s="52"/>
      <c r="AP64" s="52"/>
      <c r="AQ64" s="52"/>
      <c r="AR64" s="52"/>
      <c r="AS64" s="52"/>
      <c r="AT64" s="52"/>
      <c r="AU64" s="52">
        <v>4231712</v>
      </c>
      <c r="AV64" s="52"/>
      <c r="AW64" s="52"/>
      <c r="AX64" s="52"/>
      <c r="AY64" s="52"/>
      <c r="AZ64" s="143">
        <f>SUM(AJ64:AY64)</f>
        <v>4231712</v>
      </c>
      <c r="BA64" s="52"/>
      <c r="BB64" s="52"/>
      <c r="BC64" s="52"/>
      <c r="BD64" s="52"/>
      <c r="BE64" s="52"/>
      <c r="BF64" s="52"/>
      <c r="BG64" s="52"/>
      <c r="BH64" s="52"/>
      <c r="BI64" s="52"/>
      <c r="BJ64" s="84">
        <f>SUM(BA64:BI64)</f>
        <v>0</v>
      </c>
      <c r="BK64" s="97">
        <f t="shared" si="85"/>
        <v>4231712</v>
      </c>
      <c r="BL64" s="97">
        <f t="shared" si="84"/>
        <v>4231712</v>
      </c>
    </row>
    <row r="65" spans="1:64" s="17" customFormat="1" ht="30" x14ac:dyDescent="0.25">
      <c r="A65" s="62" t="s">
        <v>437</v>
      </c>
      <c r="B65" s="70">
        <f t="shared" ref="B65:AG65" si="94">SUM(B66:B69)</f>
        <v>0</v>
      </c>
      <c r="C65" s="70">
        <f t="shared" si="94"/>
        <v>0</v>
      </c>
      <c r="D65" s="70">
        <f t="shared" si="94"/>
        <v>0</v>
      </c>
      <c r="E65" s="70">
        <f t="shared" si="94"/>
        <v>0</v>
      </c>
      <c r="F65" s="70">
        <f t="shared" si="94"/>
        <v>0</v>
      </c>
      <c r="G65" s="70">
        <f t="shared" si="94"/>
        <v>0</v>
      </c>
      <c r="H65" s="70">
        <f t="shared" si="94"/>
        <v>0</v>
      </c>
      <c r="I65" s="70">
        <f t="shared" si="94"/>
        <v>0</v>
      </c>
      <c r="J65" s="70">
        <f t="shared" si="94"/>
        <v>0</v>
      </c>
      <c r="K65" s="70">
        <f t="shared" si="94"/>
        <v>0</v>
      </c>
      <c r="L65" s="70">
        <f t="shared" si="94"/>
        <v>673809133</v>
      </c>
      <c r="M65" s="70">
        <f t="shared" si="94"/>
        <v>595444777</v>
      </c>
      <c r="N65" s="70">
        <f t="shared" si="94"/>
        <v>0</v>
      </c>
      <c r="O65" s="70">
        <f t="shared" si="94"/>
        <v>0</v>
      </c>
      <c r="P65" s="70">
        <f t="shared" si="94"/>
        <v>0</v>
      </c>
      <c r="Q65" s="70">
        <f t="shared" si="94"/>
        <v>0</v>
      </c>
      <c r="R65" s="70">
        <f t="shared" si="94"/>
        <v>0</v>
      </c>
      <c r="S65" s="70">
        <f t="shared" si="94"/>
        <v>0</v>
      </c>
      <c r="T65" s="70">
        <f t="shared" si="94"/>
        <v>0</v>
      </c>
      <c r="U65" s="70">
        <f t="shared" si="94"/>
        <v>0</v>
      </c>
      <c r="V65" s="70">
        <f t="shared" si="94"/>
        <v>0</v>
      </c>
      <c r="W65" s="92">
        <f t="shared" si="94"/>
        <v>1269253910</v>
      </c>
      <c r="X65" s="75">
        <f t="shared" si="94"/>
        <v>0</v>
      </c>
      <c r="Y65" s="75">
        <f t="shared" si="94"/>
        <v>0</v>
      </c>
      <c r="Z65" s="75">
        <f t="shared" si="94"/>
        <v>0</v>
      </c>
      <c r="AA65" s="75">
        <f t="shared" si="94"/>
        <v>0</v>
      </c>
      <c r="AB65" s="75">
        <f t="shared" si="94"/>
        <v>229511353</v>
      </c>
      <c r="AC65" s="75">
        <f t="shared" si="94"/>
        <v>0</v>
      </c>
      <c r="AD65" s="75">
        <f t="shared" si="94"/>
        <v>0</v>
      </c>
      <c r="AE65" s="75">
        <f t="shared" si="94"/>
        <v>0</v>
      </c>
      <c r="AF65" s="75">
        <f t="shared" si="94"/>
        <v>0</v>
      </c>
      <c r="AG65" s="75">
        <f t="shared" si="94"/>
        <v>0</v>
      </c>
      <c r="AH65" s="75">
        <f t="shared" ref="AH65:BJ65" si="95">SUM(AH66:AH69)</f>
        <v>0</v>
      </c>
      <c r="AI65" s="88">
        <f t="shared" si="95"/>
        <v>229511353</v>
      </c>
      <c r="AJ65" s="24">
        <f t="shared" si="95"/>
        <v>0</v>
      </c>
      <c r="AK65" s="24">
        <f t="shared" si="95"/>
        <v>0</v>
      </c>
      <c r="AL65" s="24">
        <f t="shared" si="95"/>
        <v>0</v>
      </c>
      <c r="AM65" s="24">
        <f t="shared" si="95"/>
        <v>0</v>
      </c>
      <c r="AN65" s="24">
        <f t="shared" si="95"/>
        <v>0</v>
      </c>
      <c r="AO65" s="24">
        <f t="shared" si="95"/>
        <v>0</v>
      </c>
      <c r="AP65" s="24">
        <f t="shared" si="95"/>
        <v>0</v>
      </c>
      <c r="AQ65" s="24">
        <f t="shared" si="95"/>
        <v>0</v>
      </c>
      <c r="AR65" s="24">
        <f t="shared" si="95"/>
        <v>0</v>
      </c>
      <c r="AS65" s="24">
        <f t="shared" si="95"/>
        <v>0</v>
      </c>
      <c r="AT65" s="24">
        <f t="shared" si="95"/>
        <v>0</v>
      </c>
      <c r="AU65" s="24">
        <f t="shared" si="95"/>
        <v>0</v>
      </c>
      <c r="AV65" s="24">
        <f t="shared" si="95"/>
        <v>0</v>
      </c>
      <c r="AW65" s="24">
        <f t="shared" si="95"/>
        <v>0</v>
      </c>
      <c r="AX65" s="24">
        <f t="shared" si="95"/>
        <v>0</v>
      </c>
      <c r="AY65" s="24">
        <f t="shared" si="95"/>
        <v>0</v>
      </c>
      <c r="AZ65" s="142">
        <f t="shared" si="95"/>
        <v>0</v>
      </c>
      <c r="BA65" s="24">
        <f t="shared" si="95"/>
        <v>0</v>
      </c>
      <c r="BB65" s="24">
        <f t="shared" si="95"/>
        <v>0</v>
      </c>
      <c r="BC65" s="24">
        <f t="shared" si="95"/>
        <v>0</v>
      </c>
      <c r="BD65" s="24">
        <f t="shared" si="95"/>
        <v>0</v>
      </c>
      <c r="BE65" s="24">
        <f t="shared" si="95"/>
        <v>0</v>
      </c>
      <c r="BF65" s="24">
        <f t="shared" si="95"/>
        <v>0</v>
      </c>
      <c r="BG65" s="24">
        <f t="shared" si="95"/>
        <v>0</v>
      </c>
      <c r="BH65" s="24">
        <f t="shared" si="95"/>
        <v>0</v>
      </c>
      <c r="BI65" s="24">
        <f t="shared" si="95"/>
        <v>0</v>
      </c>
      <c r="BJ65" s="83">
        <f t="shared" si="95"/>
        <v>0</v>
      </c>
      <c r="BK65" s="95">
        <f t="shared" si="85"/>
        <v>229511353</v>
      </c>
      <c r="BL65" s="95">
        <f t="shared" si="84"/>
        <v>1498765263</v>
      </c>
    </row>
    <row r="66" spans="1:64" s="19" customFormat="1" x14ac:dyDescent="0.25">
      <c r="A66" s="60" t="s">
        <v>350</v>
      </c>
      <c r="B66" s="71">
        <v>0</v>
      </c>
      <c r="C66" s="71">
        <v>0</v>
      </c>
      <c r="D66" s="71">
        <v>0</v>
      </c>
      <c r="E66" s="71">
        <v>0</v>
      </c>
      <c r="F66" s="71">
        <v>0</v>
      </c>
      <c r="G66" s="71">
        <v>0</v>
      </c>
      <c r="H66" s="71">
        <v>0</v>
      </c>
      <c r="I66" s="71">
        <v>0</v>
      </c>
      <c r="J66" s="71">
        <v>0</v>
      </c>
      <c r="K66" s="71">
        <v>0</v>
      </c>
      <c r="L66" s="71">
        <v>673809133</v>
      </c>
      <c r="M66" s="71">
        <v>0</v>
      </c>
      <c r="N66" s="71">
        <v>0</v>
      </c>
      <c r="O66" s="71">
        <v>0</v>
      </c>
      <c r="P66" s="71">
        <v>0</v>
      </c>
      <c r="Q66" s="71">
        <v>0</v>
      </c>
      <c r="R66" s="71">
        <v>0</v>
      </c>
      <c r="S66" s="71">
        <v>0</v>
      </c>
      <c r="T66" s="71">
        <v>0</v>
      </c>
      <c r="U66" s="71">
        <v>0</v>
      </c>
      <c r="V66" s="71">
        <v>0</v>
      </c>
      <c r="W66" s="93">
        <f>SUM(B66:V66)</f>
        <v>673809133</v>
      </c>
      <c r="X66" s="76"/>
      <c r="Y66" s="76"/>
      <c r="Z66" s="76"/>
      <c r="AA66" s="76"/>
      <c r="AB66" s="76">
        <v>229511353</v>
      </c>
      <c r="AC66" s="76"/>
      <c r="AD66" s="76"/>
      <c r="AE66" s="76"/>
      <c r="AF66" s="76"/>
      <c r="AG66" s="76"/>
      <c r="AH66" s="76"/>
      <c r="AI66" s="89">
        <f>SUM(X66:AH66)</f>
        <v>229511353</v>
      </c>
      <c r="AJ66" s="52"/>
      <c r="AK66" s="52"/>
      <c r="AL66" s="52"/>
      <c r="AM66" s="52"/>
      <c r="AN66" s="52"/>
      <c r="AO66" s="52"/>
      <c r="AP66" s="52"/>
      <c r="AQ66" s="52"/>
      <c r="AR66" s="52"/>
      <c r="AS66" s="52"/>
      <c r="AT66" s="52"/>
      <c r="AU66" s="52"/>
      <c r="AV66" s="52"/>
      <c r="AW66" s="52"/>
      <c r="AX66" s="52"/>
      <c r="AY66" s="52"/>
      <c r="AZ66" s="143"/>
      <c r="BA66" s="52"/>
      <c r="BB66" s="52"/>
      <c r="BC66" s="52"/>
      <c r="BD66" s="52"/>
      <c r="BE66" s="52"/>
      <c r="BF66" s="52"/>
      <c r="BG66" s="52"/>
      <c r="BH66" s="52"/>
      <c r="BI66" s="52"/>
      <c r="BJ66" s="84">
        <f>SUM(BA66:BI66)</f>
        <v>0</v>
      </c>
      <c r="BK66" s="98">
        <f t="shared" si="85"/>
        <v>229511353</v>
      </c>
      <c r="BL66" s="98">
        <f t="shared" si="84"/>
        <v>903320486</v>
      </c>
    </row>
    <row r="67" spans="1:64" s="19" customFormat="1" ht="30" x14ac:dyDescent="0.25">
      <c r="A67" s="60" t="s">
        <v>325</v>
      </c>
      <c r="B67" s="71">
        <v>0</v>
      </c>
      <c r="C67" s="71">
        <v>0</v>
      </c>
      <c r="D67" s="71">
        <v>0</v>
      </c>
      <c r="E67" s="71">
        <v>0</v>
      </c>
      <c r="F67" s="71">
        <v>0</v>
      </c>
      <c r="G67" s="71">
        <v>0</v>
      </c>
      <c r="H67" s="71">
        <v>0</v>
      </c>
      <c r="I67" s="71">
        <v>0</v>
      </c>
      <c r="J67" s="71">
        <v>0</v>
      </c>
      <c r="K67" s="71">
        <v>0</v>
      </c>
      <c r="L67" s="71">
        <v>0</v>
      </c>
      <c r="M67" s="71">
        <v>145000000</v>
      </c>
      <c r="N67" s="71">
        <v>0</v>
      </c>
      <c r="O67" s="71">
        <v>0</v>
      </c>
      <c r="P67" s="71">
        <v>0</v>
      </c>
      <c r="Q67" s="71">
        <v>0</v>
      </c>
      <c r="R67" s="71">
        <v>0</v>
      </c>
      <c r="S67" s="71">
        <v>0</v>
      </c>
      <c r="T67" s="71">
        <v>0</v>
      </c>
      <c r="U67" s="71">
        <v>0</v>
      </c>
      <c r="V67" s="71">
        <v>0</v>
      </c>
      <c r="W67" s="93">
        <f>SUM(B67:V67)</f>
        <v>145000000</v>
      </c>
      <c r="X67" s="76"/>
      <c r="Y67" s="76"/>
      <c r="Z67" s="76"/>
      <c r="AA67" s="76"/>
      <c r="AB67" s="76"/>
      <c r="AC67" s="76"/>
      <c r="AD67" s="76"/>
      <c r="AE67" s="76"/>
      <c r="AF67" s="76"/>
      <c r="AG67" s="76"/>
      <c r="AH67" s="76"/>
      <c r="AI67" s="89">
        <f>SUM(X67:AH67)</f>
        <v>0</v>
      </c>
      <c r="AJ67" s="52"/>
      <c r="AK67" s="52"/>
      <c r="AL67" s="52"/>
      <c r="AM67" s="52"/>
      <c r="AN67" s="52"/>
      <c r="AO67" s="52"/>
      <c r="AP67" s="52"/>
      <c r="AQ67" s="52"/>
      <c r="AR67" s="52"/>
      <c r="AS67" s="52"/>
      <c r="AT67" s="52"/>
      <c r="AU67" s="52"/>
      <c r="AV67" s="52"/>
      <c r="AW67" s="52"/>
      <c r="AX67" s="52"/>
      <c r="AY67" s="52"/>
      <c r="AZ67" s="143"/>
      <c r="BA67" s="52"/>
      <c r="BB67" s="52"/>
      <c r="BC67" s="52"/>
      <c r="BD67" s="52"/>
      <c r="BE67" s="52"/>
      <c r="BF67" s="52"/>
      <c r="BG67" s="52"/>
      <c r="BH67" s="52"/>
      <c r="BI67" s="52"/>
      <c r="BJ67" s="84">
        <f>SUM(BA67:BI67)</f>
        <v>0</v>
      </c>
      <c r="BK67" s="98">
        <f t="shared" si="85"/>
        <v>0</v>
      </c>
      <c r="BL67" s="98">
        <f t="shared" si="84"/>
        <v>145000000</v>
      </c>
    </row>
    <row r="68" spans="1:64" s="19" customFormat="1" ht="30" x14ac:dyDescent="0.25">
      <c r="A68" s="60" t="s">
        <v>619</v>
      </c>
      <c r="B68" s="71">
        <v>0</v>
      </c>
      <c r="C68" s="71">
        <v>0</v>
      </c>
      <c r="D68" s="71">
        <v>0</v>
      </c>
      <c r="E68" s="71">
        <v>0</v>
      </c>
      <c r="F68" s="71">
        <v>0</v>
      </c>
      <c r="G68" s="71">
        <v>0</v>
      </c>
      <c r="H68" s="71">
        <v>0</v>
      </c>
      <c r="I68" s="71">
        <v>0</v>
      </c>
      <c r="J68" s="71">
        <v>0</v>
      </c>
      <c r="K68" s="71">
        <v>0</v>
      </c>
      <c r="L68" s="71">
        <v>0</v>
      </c>
      <c r="M68" s="71">
        <v>60000000</v>
      </c>
      <c r="N68" s="71">
        <v>0</v>
      </c>
      <c r="O68" s="71">
        <v>0</v>
      </c>
      <c r="P68" s="71">
        <v>0</v>
      </c>
      <c r="Q68" s="71">
        <v>0</v>
      </c>
      <c r="R68" s="71">
        <v>0</v>
      </c>
      <c r="S68" s="71">
        <v>0</v>
      </c>
      <c r="T68" s="71">
        <v>0</v>
      </c>
      <c r="U68" s="71">
        <v>0</v>
      </c>
      <c r="V68" s="71">
        <v>0</v>
      </c>
      <c r="W68" s="93">
        <f>SUM(B68:V68)</f>
        <v>60000000</v>
      </c>
      <c r="X68" s="76"/>
      <c r="Y68" s="76"/>
      <c r="Z68" s="76"/>
      <c r="AA68" s="76"/>
      <c r="AB68" s="76"/>
      <c r="AC68" s="76"/>
      <c r="AD68" s="76"/>
      <c r="AE68" s="76"/>
      <c r="AF68" s="76"/>
      <c r="AG68" s="76"/>
      <c r="AH68" s="76"/>
      <c r="AI68" s="89">
        <f>SUM(X68:AH68)</f>
        <v>0</v>
      </c>
      <c r="AJ68" s="52"/>
      <c r="AK68" s="52"/>
      <c r="AL68" s="52"/>
      <c r="AM68" s="52"/>
      <c r="AN68" s="52"/>
      <c r="AO68" s="52"/>
      <c r="AP68" s="52"/>
      <c r="AQ68" s="52"/>
      <c r="AR68" s="52"/>
      <c r="AS68" s="52"/>
      <c r="AT68" s="52"/>
      <c r="AU68" s="52"/>
      <c r="AV68" s="52"/>
      <c r="AW68" s="52"/>
      <c r="AX68" s="52"/>
      <c r="AY68" s="52"/>
      <c r="AZ68" s="143"/>
      <c r="BA68" s="52"/>
      <c r="BB68" s="52"/>
      <c r="BC68" s="52"/>
      <c r="BD68" s="52"/>
      <c r="BE68" s="52"/>
      <c r="BF68" s="52"/>
      <c r="BG68" s="52"/>
      <c r="BH68" s="52"/>
      <c r="BI68" s="52"/>
      <c r="BJ68" s="84">
        <f>SUM(BA68:BI68)</f>
        <v>0</v>
      </c>
      <c r="BK68" s="98">
        <f t="shared" si="85"/>
        <v>0</v>
      </c>
      <c r="BL68" s="98">
        <f t="shared" si="84"/>
        <v>60000000</v>
      </c>
    </row>
    <row r="69" spans="1:64" s="19" customFormat="1" ht="30" x14ac:dyDescent="0.25">
      <c r="A69" s="60" t="s">
        <v>620</v>
      </c>
      <c r="B69" s="71">
        <v>0</v>
      </c>
      <c r="C69" s="71">
        <v>0</v>
      </c>
      <c r="D69" s="71">
        <v>0</v>
      </c>
      <c r="E69" s="71">
        <v>0</v>
      </c>
      <c r="F69" s="71">
        <v>0</v>
      </c>
      <c r="G69" s="71">
        <v>0</v>
      </c>
      <c r="H69" s="71">
        <v>0</v>
      </c>
      <c r="I69" s="71">
        <v>0</v>
      </c>
      <c r="J69" s="71">
        <v>0</v>
      </c>
      <c r="K69" s="71">
        <v>0</v>
      </c>
      <c r="L69" s="71">
        <v>0</v>
      </c>
      <c r="M69" s="71">
        <v>390444777</v>
      </c>
      <c r="N69" s="71">
        <v>0</v>
      </c>
      <c r="O69" s="71">
        <v>0</v>
      </c>
      <c r="P69" s="71">
        <v>0</v>
      </c>
      <c r="Q69" s="71">
        <v>0</v>
      </c>
      <c r="R69" s="71">
        <v>0</v>
      </c>
      <c r="S69" s="71">
        <v>0</v>
      </c>
      <c r="T69" s="71">
        <v>0</v>
      </c>
      <c r="U69" s="71">
        <v>0</v>
      </c>
      <c r="V69" s="71">
        <v>0</v>
      </c>
      <c r="W69" s="93">
        <f>SUM(B69:V69)</f>
        <v>390444777</v>
      </c>
      <c r="X69" s="76"/>
      <c r="Y69" s="76"/>
      <c r="Z69" s="76"/>
      <c r="AA69" s="76"/>
      <c r="AB69" s="76"/>
      <c r="AC69" s="76"/>
      <c r="AD69" s="76"/>
      <c r="AE69" s="76"/>
      <c r="AF69" s="76"/>
      <c r="AG69" s="76"/>
      <c r="AH69" s="76"/>
      <c r="AI69" s="89">
        <f>SUM(X69:AH69)</f>
        <v>0</v>
      </c>
      <c r="AJ69" s="52"/>
      <c r="AK69" s="52"/>
      <c r="AL69" s="52"/>
      <c r="AM69" s="52"/>
      <c r="AN69" s="52"/>
      <c r="AO69" s="52"/>
      <c r="AP69" s="52"/>
      <c r="AQ69" s="52"/>
      <c r="AR69" s="52"/>
      <c r="AS69" s="52"/>
      <c r="AT69" s="52"/>
      <c r="AU69" s="52"/>
      <c r="AV69" s="52"/>
      <c r="AW69" s="52"/>
      <c r="AX69" s="52"/>
      <c r="AY69" s="52"/>
      <c r="AZ69" s="143"/>
      <c r="BA69" s="52"/>
      <c r="BB69" s="52"/>
      <c r="BC69" s="52"/>
      <c r="BD69" s="52"/>
      <c r="BE69" s="52"/>
      <c r="BF69" s="52"/>
      <c r="BG69" s="52"/>
      <c r="BH69" s="52"/>
      <c r="BI69" s="52"/>
      <c r="BJ69" s="84">
        <f>SUM(BA69:BI69)</f>
        <v>0</v>
      </c>
      <c r="BK69" s="98">
        <f t="shared" si="85"/>
        <v>0</v>
      </c>
      <c r="BL69" s="98">
        <f t="shared" si="84"/>
        <v>390444777</v>
      </c>
    </row>
    <row r="70" spans="1:64" s="17" customFormat="1" x14ac:dyDescent="0.25">
      <c r="A70" s="57" t="s">
        <v>439</v>
      </c>
      <c r="B70" s="70">
        <f>+B71</f>
        <v>0</v>
      </c>
      <c r="C70" s="70">
        <f t="shared" ref="C70:BJ70" si="96">+C71</f>
        <v>0</v>
      </c>
      <c r="D70" s="70">
        <f t="shared" si="96"/>
        <v>0</v>
      </c>
      <c r="E70" s="70">
        <f t="shared" si="96"/>
        <v>0</v>
      </c>
      <c r="F70" s="70">
        <f t="shared" si="96"/>
        <v>0</v>
      </c>
      <c r="G70" s="70">
        <f t="shared" si="96"/>
        <v>0</v>
      </c>
      <c r="H70" s="70">
        <f t="shared" si="96"/>
        <v>0</v>
      </c>
      <c r="I70" s="70">
        <f t="shared" si="96"/>
        <v>0</v>
      </c>
      <c r="J70" s="70">
        <f t="shared" si="96"/>
        <v>0</v>
      </c>
      <c r="K70" s="70">
        <f t="shared" si="96"/>
        <v>0</v>
      </c>
      <c r="L70" s="70">
        <f t="shared" si="96"/>
        <v>0</v>
      </c>
      <c r="M70" s="70">
        <f t="shared" si="96"/>
        <v>0</v>
      </c>
      <c r="N70" s="70">
        <f t="shared" si="96"/>
        <v>0</v>
      </c>
      <c r="O70" s="70">
        <f t="shared" si="96"/>
        <v>0</v>
      </c>
      <c r="P70" s="70">
        <f t="shared" si="96"/>
        <v>0</v>
      </c>
      <c r="Q70" s="70">
        <f t="shared" si="96"/>
        <v>0</v>
      </c>
      <c r="R70" s="70">
        <f t="shared" si="96"/>
        <v>0</v>
      </c>
      <c r="S70" s="70">
        <f t="shared" si="96"/>
        <v>0</v>
      </c>
      <c r="T70" s="70">
        <f t="shared" si="96"/>
        <v>0</v>
      </c>
      <c r="U70" s="70">
        <f t="shared" si="96"/>
        <v>180711167</v>
      </c>
      <c r="V70" s="70">
        <f t="shared" si="96"/>
        <v>76791447</v>
      </c>
      <c r="W70" s="92">
        <f t="shared" si="96"/>
        <v>257502614</v>
      </c>
      <c r="X70" s="75">
        <f t="shared" si="96"/>
        <v>0</v>
      </c>
      <c r="Y70" s="75">
        <f t="shared" si="96"/>
        <v>0</v>
      </c>
      <c r="Z70" s="75">
        <f t="shared" si="96"/>
        <v>0</v>
      </c>
      <c r="AA70" s="75">
        <f t="shared" si="96"/>
        <v>0</v>
      </c>
      <c r="AB70" s="75">
        <f t="shared" si="96"/>
        <v>0</v>
      </c>
      <c r="AC70" s="75">
        <f t="shared" si="96"/>
        <v>0</v>
      </c>
      <c r="AD70" s="75">
        <f t="shared" si="96"/>
        <v>0</v>
      </c>
      <c r="AE70" s="75">
        <f t="shared" si="96"/>
        <v>1569937199</v>
      </c>
      <c r="AF70" s="75">
        <f t="shared" si="96"/>
        <v>1352322804.25</v>
      </c>
      <c r="AG70" s="75">
        <f t="shared" si="96"/>
        <v>330864009.63</v>
      </c>
      <c r="AH70" s="75">
        <f t="shared" si="96"/>
        <v>23672128</v>
      </c>
      <c r="AI70" s="88">
        <f>+AI71</f>
        <v>3276796140.8800001</v>
      </c>
      <c r="AJ70" s="24">
        <f t="shared" si="96"/>
        <v>0</v>
      </c>
      <c r="AK70" s="24">
        <f t="shared" si="96"/>
        <v>0</v>
      </c>
      <c r="AL70" s="24">
        <f t="shared" si="96"/>
        <v>0</v>
      </c>
      <c r="AM70" s="24">
        <f t="shared" si="96"/>
        <v>0</v>
      </c>
      <c r="AN70" s="24">
        <f t="shared" si="96"/>
        <v>0</v>
      </c>
      <c r="AO70" s="24">
        <f t="shared" si="96"/>
        <v>0</v>
      </c>
      <c r="AP70" s="24">
        <f t="shared" si="96"/>
        <v>0</v>
      </c>
      <c r="AQ70" s="24">
        <f t="shared" si="96"/>
        <v>0</v>
      </c>
      <c r="AR70" s="24">
        <f t="shared" si="96"/>
        <v>0</v>
      </c>
      <c r="AS70" s="24">
        <f t="shared" si="96"/>
        <v>0</v>
      </c>
      <c r="AT70" s="24">
        <f t="shared" si="96"/>
        <v>0</v>
      </c>
      <c r="AU70" s="24">
        <f t="shared" si="96"/>
        <v>0</v>
      </c>
      <c r="AV70" s="24">
        <f>+AV71</f>
        <v>0</v>
      </c>
      <c r="AW70" s="24">
        <f>+AW71</f>
        <v>39629489.530000001</v>
      </c>
      <c r="AX70" s="24">
        <f>+AX71</f>
        <v>302035727.19999999</v>
      </c>
      <c r="AY70" s="24">
        <f>+AY71</f>
        <v>235312003.80000001</v>
      </c>
      <c r="AZ70" s="142">
        <f>+AZ71</f>
        <v>576977220.52999997</v>
      </c>
      <c r="BA70" s="24">
        <f t="shared" si="96"/>
        <v>0</v>
      </c>
      <c r="BB70" s="24">
        <f t="shared" si="96"/>
        <v>0</v>
      </c>
      <c r="BC70" s="24">
        <f t="shared" si="96"/>
        <v>0</v>
      </c>
      <c r="BD70" s="24">
        <f t="shared" si="96"/>
        <v>0</v>
      </c>
      <c r="BE70" s="24">
        <f t="shared" si="96"/>
        <v>0</v>
      </c>
      <c r="BF70" s="24">
        <f t="shared" si="96"/>
        <v>0</v>
      </c>
      <c r="BG70" s="24">
        <f t="shared" si="96"/>
        <v>0</v>
      </c>
      <c r="BH70" s="24">
        <f t="shared" si="96"/>
        <v>23882478</v>
      </c>
      <c r="BI70" s="24">
        <f t="shared" si="96"/>
        <v>12482108</v>
      </c>
      <c r="BJ70" s="83">
        <f t="shared" si="96"/>
        <v>36364586</v>
      </c>
      <c r="BK70" s="95">
        <f t="shared" si="85"/>
        <v>3890137947.4099998</v>
      </c>
      <c r="BL70" s="95">
        <f t="shared" si="84"/>
        <v>4147640561.4099998</v>
      </c>
    </row>
    <row r="71" spans="1:64" s="17" customFormat="1" ht="45" x14ac:dyDescent="0.25">
      <c r="A71" s="58" t="s">
        <v>438</v>
      </c>
      <c r="B71" s="70">
        <f t="shared" ref="B71:AG71" si="97">+B72+B76+B78</f>
        <v>0</v>
      </c>
      <c r="C71" s="70">
        <f t="shared" si="97"/>
        <v>0</v>
      </c>
      <c r="D71" s="70">
        <f t="shared" si="97"/>
        <v>0</v>
      </c>
      <c r="E71" s="70">
        <f t="shared" si="97"/>
        <v>0</v>
      </c>
      <c r="F71" s="70">
        <f t="shared" si="97"/>
        <v>0</v>
      </c>
      <c r="G71" s="70">
        <f t="shared" si="97"/>
        <v>0</v>
      </c>
      <c r="H71" s="70">
        <f t="shared" si="97"/>
        <v>0</v>
      </c>
      <c r="I71" s="70">
        <f t="shared" si="97"/>
        <v>0</v>
      </c>
      <c r="J71" s="70">
        <f t="shared" si="97"/>
        <v>0</v>
      </c>
      <c r="K71" s="70">
        <f t="shared" si="97"/>
        <v>0</v>
      </c>
      <c r="L71" s="70">
        <f t="shared" si="97"/>
        <v>0</v>
      </c>
      <c r="M71" s="70">
        <f t="shared" si="97"/>
        <v>0</v>
      </c>
      <c r="N71" s="70">
        <f t="shared" si="97"/>
        <v>0</v>
      </c>
      <c r="O71" s="70">
        <f t="shared" si="97"/>
        <v>0</v>
      </c>
      <c r="P71" s="70">
        <f t="shared" si="97"/>
        <v>0</v>
      </c>
      <c r="Q71" s="70">
        <f t="shared" si="97"/>
        <v>0</v>
      </c>
      <c r="R71" s="70">
        <f t="shared" si="97"/>
        <v>0</v>
      </c>
      <c r="S71" s="70">
        <f t="shared" si="97"/>
        <v>0</v>
      </c>
      <c r="T71" s="70">
        <f t="shared" si="97"/>
        <v>0</v>
      </c>
      <c r="U71" s="70">
        <f t="shared" si="97"/>
        <v>180711167</v>
      </c>
      <c r="V71" s="70">
        <f t="shared" si="97"/>
        <v>76791447</v>
      </c>
      <c r="W71" s="92">
        <f t="shared" si="97"/>
        <v>257502614</v>
      </c>
      <c r="X71" s="75">
        <f t="shared" si="97"/>
        <v>0</v>
      </c>
      <c r="Y71" s="75">
        <f t="shared" si="97"/>
        <v>0</v>
      </c>
      <c r="Z71" s="75">
        <f t="shared" si="97"/>
        <v>0</v>
      </c>
      <c r="AA71" s="75">
        <f t="shared" si="97"/>
        <v>0</v>
      </c>
      <c r="AB71" s="75">
        <f t="shared" si="97"/>
        <v>0</v>
      </c>
      <c r="AC71" s="75">
        <f t="shared" si="97"/>
        <v>0</v>
      </c>
      <c r="AD71" s="75">
        <f t="shared" si="97"/>
        <v>0</v>
      </c>
      <c r="AE71" s="75">
        <f t="shared" si="97"/>
        <v>1569937199</v>
      </c>
      <c r="AF71" s="75">
        <f t="shared" si="97"/>
        <v>1352322804.25</v>
      </c>
      <c r="AG71" s="75">
        <f t="shared" si="97"/>
        <v>330864009.63</v>
      </c>
      <c r="AH71" s="75">
        <f t="shared" ref="AH71:BJ71" si="98">+AH72+AH76+AH78</f>
        <v>23672128</v>
      </c>
      <c r="AI71" s="88">
        <f t="shared" si="98"/>
        <v>3276796140.8800001</v>
      </c>
      <c r="AJ71" s="24">
        <f t="shared" si="98"/>
        <v>0</v>
      </c>
      <c r="AK71" s="24">
        <f t="shared" si="98"/>
        <v>0</v>
      </c>
      <c r="AL71" s="24">
        <f t="shared" si="98"/>
        <v>0</v>
      </c>
      <c r="AM71" s="24">
        <f t="shared" si="98"/>
        <v>0</v>
      </c>
      <c r="AN71" s="24">
        <f t="shared" si="98"/>
        <v>0</v>
      </c>
      <c r="AO71" s="24">
        <f t="shared" si="98"/>
        <v>0</v>
      </c>
      <c r="AP71" s="24">
        <f t="shared" si="98"/>
        <v>0</v>
      </c>
      <c r="AQ71" s="24">
        <f t="shared" si="98"/>
        <v>0</v>
      </c>
      <c r="AR71" s="24">
        <f t="shared" si="98"/>
        <v>0</v>
      </c>
      <c r="AS71" s="24">
        <f t="shared" si="98"/>
        <v>0</v>
      </c>
      <c r="AT71" s="24">
        <f t="shared" si="98"/>
        <v>0</v>
      </c>
      <c r="AU71" s="24">
        <f t="shared" si="98"/>
        <v>0</v>
      </c>
      <c r="AV71" s="24">
        <f t="shared" si="98"/>
        <v>0</v>
      </c>
      <c r="AW71" s="24">
        <f t="shared" si="98"/>
        <v>39629489.530000001</v>
      </c>
      <c r="AX71" s="24">
        <f t="shared" si="98"/>
        <v>302035727.19999999</v>
      </c>
      <c r="AY71" s="24">
        <f t="shared" si="98"/>
        <v>235312003.80000001</v>
      </c>
      <c r="AZ71" s="142">
        <f t="shared" si="98"/>
        <v>576977220.52999997</v>
      </c>
      <c r="BA71" s="24">
        <f t="shared" si="98"/>
        <v>0</v>
      </c>
      <c r="BB71" s="24">
        <f t="shared" si="98"/>
        <v>0</v>
      </c>
      <c r="BC71" s="24">
        <f t="shared" si="98"/>
        <v>0</v>
      </c>
      <c r="BD71" s="24">
        <f t="shared" si="98"/>
        <v>0</v>
      </c>
      <c r="BE71" s="24">
        <f t="shared" si="98"/>
        <v>0</v>
      </c>
      <c r="BF71" s="24">
        <f t="shared" si="98"/>
        <v>0</v>
      </c>
      <c r="BG71" s="24">
        <f t="shared" si="98"/>
        <v>0</v>
      </c>
      <c r="BH71" s="24">
        <f t="shared" si="98"/>
        <v>23882478</v>
      </c>
      <c r="BI71" s="24">
        <f t="shared" si="98"/>
        <v>12482108</v>
      </c>
      <c r="BJ71" s="83">
        <f t="shared" si="98"/>
        <v>36364586</v>
      </c>
      <c r="BK71" s="95">
        <f t="shared" si="85"/>
        <v>3890137947.4099998</v>
      </c>
      <c r="BL71" s="95">
        <f t="shared" si="84"/>
        <v>4147640561.4099998</v>
      </c>
    </row>
    <row r="72" spans="1:64" s="17" customFormat="1" x14ac:dyDescent="0.25">
      <c r="A72" s="62" t="s">
        <v>440</v>
      </c>
      <c r="B72" s="70">
        <f t="shared" ref="B72:AG72" si="99">SUM(B73:B75)</f>
        <v>0</v>
      </c>
      <c r="C72" s="70">
        <f t="shared" si="99"/>
        <v>0</v>
      </c>
      <c r="D72" s="70">
        <f t="shared" si="99"/>
        <v>0</v>
      </c>
      <c r="E72" s="70">
        <f t="shared" si="99"/>
        <v>0</v>
      </c>
      <c r="F72" s="70">
        <f t="shared" si="99"/>
        <v>0</v>
      </c>
      <c r="G72" s="70">
        <f t="shared" si="99"/>
        <v>0</v>
      </c>
      <c r="H72" s="70">
        <f t="shared" si="99"/>
        <v>0</v>
      </c>
      <c r="I72" s="70">
        <f t="shared" si="99"/>
        <v>0</v>
      </c>
      <c r="J72" s="70">
        <f t="shared" si="99"/>
        <v>0</v>
      </c>
      <c r="K72" s="70">
        <f t="shared" si="99"/>
        <v>0</v>
      </c>
      <c r="L72" s="70">
        <f t="shared" si="99"/>
        <v>0</v>
      </c>
      <c r="M72" s="70">
        <f t="shared" si="99"/>
        <v>0</v>
      </c>
      <c r="N72" s="70">
        <f t="shared" si="99"/>
        <v>0</v>
      </c>
      <c r="O72" s="70">
        <f t="shared" si="99"/>
        <v>0</v>
      </c>
      <c r="P72" s="70">
        <f t="shared" si="99"/>
        <v>0</v>
      </c>
      <c r="Q72" s="70">
        <f t="shared" si="99"/>
        <v>0</v>
      </c>
      <c r="R72" s="70">
        <f t="shared" si="99"/>
        <v>0</v>
      </c>
      <c r="S72" s="70">
        <f t="shared" si="99"/>
        <v>0</v>
      </c>
      <c r="T72" s="70">
        <f t="shared" si="99"/>
        <v>0</v>
      </c>
      <c r="U72" s="70">
        <f t="shared" si="99"/>
        <v>0</v>
      </c>
      <c r="V72" s="70">
        <f t="shared" si="99"/>
        <v>76791447</v>
      </c>
      <c r="W72" s="92">
        <f t="shared" si="99"/>
        <v>76791447</v>
      </c>
      <c r="X72" s="75">
        <f t="shared" si="99"/>
        <v>0</v>
      </c>
      <c r="Y72" s="75">
        <f t="shared" si="99"/>
        <v>0</v>
      </c>
      <c r="Z72" s="75">
        <f t="shared" si="99"/>
        <v>0</v>
      </c>
      <c r="AA72" s="75">
        <f t="shared" si="99"/>
        <v>0</v>
      </c>
      <c r="AB72" s="75">
        <f t="shared" si="99"/>
        <v>0</v>
      </c>
      <c r="AC72" s="75">
        <f t="shared" si="99"/>
        <v>0</v>
      </c>
      <c r="AD72" s="75">
        <f t="shared" si="99"/>
        <v>0</v>
      </c>
      <c r="AE72" s="75">
        <f t="shared" si="99"/>
        <v>1569937199</v>
      </c>
      <c r="AF72" s="75">
        <f t="shared" si="99"/>
        <v>1352322804.25</v>
      </c>
      <c r="AG72" s="75">
        <f t="shared" si="99"/>
        <v>330864009.63</v>
      </c>
      <c r="AH72" s="75">
        <f t="shared" ref="AH72:BJ72" si="100">SUM(AH73:AH75)</f>
        <v>0</v>
      </c>
      <c r="AI72" s="88">
        <f t="shared" si="100"/>
        <v>3253124012.8800001</v>
      </c>
      <c r="AJ72" s="24">
        <f t="shared" si="100"/>
        <v>0</v>
      </c>
      <c r="AK72" s="24">
        <f t="shared" si="100"/>
        <v>0</v>
      </c>
      <c r="AL72" s="24">
        <f t="shared" si="100"/>
        <v>0</v>
      </c>
      <c r="AM72" s="24">
        <f t="shared" si="100"/>
        <v>0</v>
      </c>
      <c r="AN72" s="24">
        <f t="shared" si="100"/>
        <v>0</v>
      </c>
      <c r="AO72" s="24">
        <f t="shared" si="100"/>
        <v>0</v>
      </c>
      <c r="AP72" s="24">
        <f t="shared" si="100"/>
        <v>0</v>
      </c>
      <c r="AQ72" s="24">
        <f t="shared" si="100"/>
        <v>0</v>
      </c>
      <c r="AR72" s="24">
        <f t="shared" si="100"/>
        <v>0</v>
      </c>
      <c r="AS72" s="24">
        <f t="shared" si="100"/>
        <v>0</v>
      </c>
      <c r="AT72" s="24">
        <f t="shared" si="100"/>
        <v>0</v>
      </c>
      <c r="AU72" s="24">
        <f t="shared" si="100"/>
        <v>0</v>
      </c>
      <c r="AV72" s="24">
        <f t="shared" si="100"/>
        <v>0</v>
      </c>
      <c r="AW72" s="24">
        <f>SUM(AW73:AW75)</f>
        <v>0</v>
      </c>
      <c r="AX72" s="24">
        <f t="shared" si="100"/>
        <v>302035727.19999999</v>
      </c>
      <c r="AY72" s="24">
        <f t="shared" si="100"/>
        <v>235312003.80000001</v>
      </c>
      <c r="AZ72" s="142">
        <f t="shared" si="100"/>
        <v>537347731</v>
      </c>
      <c r="BA72" s="24">
        <f t="shared" si="100"/>
        <v>0</v>
      </c>
      <c r="BB72" s="24">
        <f t="shared" si="100"/>
        <v>0</v>
      </c>
      <c r="BC72" s="24">
        <f t="shared" si="100"/>
        <v>0</v>
      </c>
      <c r="BD72" s="24">
        <f t="shared" si="100"/>
        <v>0</v>
      </c>
      <c r="BE72" s="24">
        <f t="shared" si="100"/>
        <v>0</v>
      </c>
      <c r="BF72" s="24">
        <f t="shared" si="100"/>
        <v>0</v>
      </c>
      <c r="BG72" s="24">
        <f t="shared" si="100"/>
        <v>0</v>
      </c>
      <c r="BH72" s="24">
        <f t="shared" si="100"/>
        <v>23882478</v>
      </c>
      <c r="BI72" s="24">
        <f t="shared" si="100"/>
        <v>0</v>
      </c>
      <c r="BJ72" s="83">
        <f t="shared" si="100"/>
        <v>23882478</v>
      </c>
      <c r="BK72" s="95">
        <f t="shared" si="85"/>
        <v>3814354221.8800001</v>
      </c>
      <c r="BL72" s="95">
        <f t="shared" si="84"/>
        <v>3891145668.8800001</v>
      </c>
    </row>
    <row r="73" spans="1:64" s="19" customFormat="1" ht="30" x14ac:dyDescent="0.25">
      <c r="A73" s="60" t="s">
        <v>345</v>
      </c>
      <c r="B73" s="71">
        <v>0</v>
      </c>
      <c r="C73" s="71">
        <v>0</v>
      </c>
      <c r="D73" s="71">
        <v>0</v>
      </c>
      <c r="E73" s="71">
        <v>0</v>
      </c>
      <c r="F73" s="71">
        <v>0</v>
      </c>
      <c r="G73" s="71">
        <v>0</v>
      </c>
      <c r="H73" s="71">
        <v>0</v>
      </c>
      <c r="I73" s="71">
        <v>0</v>
      </c>
      <c r="J73" s="71">
        <v>0</v>
      </c>
      <c r="K73" s="71">
        <v>0</v>
      </c>
      <c r="L73" s="71">
        <v>0</v>
      </c>
      <c r="M73" s="71">
        <v>0</v>
      </c>
      <c r="N73" s="71">
        <v>0</v>
      </c>
      <c r="O73" s="71">
        <v>0</v>
      </c>
      <c r="P73" s="71">
        <v>0</v>
      </c>
      <c r="Q73" s="71">
        <v>0</v>
      </c>
      <c r="R73" s="71">
        <v>0</v>
      </c>
      <c r="S73" s="71">
        <v>0</v>
      </c>
      <c r="T73" s="71">
        <v>0</v>
      </c>
      <c r="U73" s="71">
        <v>0</v>
      </c>
      <c r="V73" s="71">
        <v>0</v>
      </c>
      <c r="W73" s="93">
        <f>SUM(B73:V73)</f>
        <v>0</v>
      </c>
      <c r="X73" s="76"/>
      <c r="Y73" s="76"/>
      <c r="Z73" s="76"/>
      <c r="AA73" s="76"/>
      <c r="AB73" s="76"/>
      <c r="AC73" s="76"/>
      <c r="AD73" s="76"/>
      <c r="AE73" s="76">
        <v>1569937199</v>
      </c>
      <c r="AF73" s="76">
        <v>1352322804.25</v>
      </c>
      <c r="AG73" s="76">
        <v>330864009.63</v>
      </c>
      <c r="AH73" s="76"/>
      <c r="AI73" s="89">
        <f>SUM(X73:AH73)</f>
        <v>3253124012.8800001</v>
      </c>
      <c r="AJ73" s="52"/>
      <c r="AK73" s="52"/>
      <c r="AL73" s="52"/>
      <c r="AM73" s="52"/>
      <c r="AN73" s="52"/>
      <c r="AO73" s="52"/>
      <c r="AP73" s="52"/>
      <c r="AQ73" s="52"/>
      <c r="AR73" s="52"/>
      <c r="AS73" s="52"/>
      <c r="AT73" s="52"/>
      <c r="AU73" s="52"/>
      <c r="AV73" s="52"/>
      <c r="AW73" s="52"/>
      <c r="AX73" s="52"/>
      <c r="AY73" s="52">
        <v>235312003.80000001</v>
      </c>
      <c r="AZ73" s="143">
        <f>SUM(AJ73:AY73)</f>
        <v>235312003.80000001</v>
      </c>
      <c r="BA73" s="52"/>
      <c r="BB73" s="52"/>
      <c r="BC73" s="52"/>
      <c r="BD73" s="52"/>
      <c r="BE73" s="52"/>
      <c r="BF73" s="52"/>
      <c r="BG73" s="52"/>
      <c r="BH73" s="52">
        <v>23882478</v>
      </c>
      <c r="BI73" s="52"/>
      <c r="BJ73" s="84">
        <f>SUM(BA73:BI73)</f>
        <v>23882478</v>
      </c>
      <c r="BK73" s="97">
        <f t="shared" si="85"/>
        <v>3512318494.6800003</v>
      </c>
      <c r="BL73" s="97">
        <f t="shared" si="84"/>
        <v>3512318494.6800003</v>
      </c>
    </row>
    <row r="74" spans="1:64" s="19" customFormat="1" ht="30" x14ac:dyDescent="0.25">
      <c r="A74" s="60" t="s">
        <v>650</v>
      </c>
      <c r="B74" s="71">
        <v>0</v>
      </c>
      <c r="C74" s="71">
        <v>0</v>
      </c>
      <c r="D74" s="71">
        <v>0</v>
      </c>
      <c r="E74" s="71">
        <v>0</v>
      </c>
      <c r="F74" s="71">
        <v>0</v>
      </c>
      <c r="G74" s="71">
        <v>0</v>
      </c>
      <c r="H74" s="71">
        <v>0</v>
      </c>
      <c r="I74" s="71">
        <v>0</v>
      </c>
      <c r="J74" s="71">
        <v>0</v>
      </c>
      <c r="K74" s="71">
        <v>0</v>
      </c>
      <c r="L74" s="71">
        <v>0</v>
      </c>
      <c r="M74" s="71">
        <v>0</v>
      </c>
      <c r="N74" s="71">
        <v>0</v>
      </c>
      <c r="O74" s="71">
        <v>0</v>
      </c>
      <c r="P74" s="71">
        <v>0</v>
      </c>
      <c r="Q74" s="71">
        <v>0</v>
      </c>
      <c r="R74" s="71">
        <v>0</v>
      </c>
      <c r="S74" s="71">
        <v>0</v>
      </c>
      <c r="T74" s="71">
        <v>0</v>
      </c>
      <c r="U74" s="71">
        <v>0</v>
      </c>
      <c r="V74" s="71">
        <v>32488577</v>
      </c>
      <c r="W74" s="93">
        <f>SUM(B74:V74)</f>
        <v>32488577</v>
      </c>
      <c r="X74" s="76"/>
      <c r="Y74" s="76"/>
      <c r="Z74" s="76"/>
      <c r="AA74" s="76"/>
      <c r="AB74" s="76"/>
      <c r="AC74" s="76"/>
      <c r="AD74" s="76"/>
      <c r="AE74" s="76"/>
      <c r="AF74" s="76"/>
      <c r="AG74" s="76"/>
      <c r="AH74" s="76"/>
      <c r="AI74" s="89">
        <f>SUM(X74:AH74)</f>
        <v>0</v>
      </c>
      <c r="AJ74" s="52"/>
      <c r="AK74" s="52"/>
      <c r="AL74" s="52"/>
      <c r="AM74" s="52"/>
      <c r="AN74" s="52"/>
      <c r="AO74" s="52"/>
      <c r="AP74" s="52"/>
      <c r="AQ74" s="52"/>
      <c r="AR74" s="52"/>
      <c r="AS74" s="52"/>
      <c r="AT74" s="52"/>
      <c r="AU74" s="52"/>
      <c r="AV74" s="52"/>
      <c r="AW74" s="52"/>
      <c r="AX74" s="52"/>
      <c r="AY74" s="52"/>
      <c r="AZ74" s="143"/>
      <c r="BA74" s="52"/>
      <c r="BB74" s="52"/>
      <c r="BC74" s="52"/>
      <c r="BD74" s="52"/>
      <c r="BE74" s="52"/>
      <c r="BF74" s="52"/>
      <c r="BG74" s="52"/>
      <c r="BH74" s="52"/>
      <c r="BI74" s="52"/>
      <c r="BJ74" s="84">
        <f>SUM(BA74:BI74)</f>
        <v>0</v>
      </c>
      <c r="BK74" s="97">
        <f t="shared" si="85"/>
        <v>0</v>
      </c>
      <c r="BL74" s="97">
        <f t="shared" si="84"/>
        <v>32488577</v>
      </c>
    </row>
    <row r="75" spans="1:64" s="19" customFormat="1" x14ac:dyDescent="0.25">
      <c r="A75" s="60" t="s">
        <v>347</v>
      </c>
      <c r="B75" s="71">
        <v>0</v>
      </c>
      <c r="C75" s="71">
        <v>0</v>
      </c>
      <c r="D75" s="71">
        <v>0</v>
      </c>
      <c r="E75" s="71">
        <v>0</v>
      </c>
      <c r="F75" s="71">
        <v>0</v>
      </c>
      <c r="G75" s="71">
        <v>0</v>
      </c>
      <c r="H75" s="71">
        <v>0</v>
      </c>
      <c r="I75" s="71">
        <v>0</v>
      </c>
      <c r="J75" s="71">
        <v>0</v>
      </c>
      <c r="K75" s="71">
        <v>0</v>
      </c>
      <c r="L75" s="71">
        <v>0</v>
      </c>
      <c r="M75" s="71">
        <v>0</v>
      </c>
      <c r="N75" s="71">
        <v>0</v>
      </c>
      <c r="O75" s="71">
        <v>0</v>
      </c>
      <c r="P75" s="71">
        <v>0</v>
      </c>
      <c r="Q75" s="71">
        <v>0</v>
      </c>
      <c r="R75" s="71">
        <v>0</v>
      </c>
      <c r="S75" s="71">
        <v>0</v>
      </c>
      <c r="T75" s="71">
        <v>0</v>
      </c>
      <c r="U75" s="71">
        <v>0</v>
      </c>
      <c r="V75" s="71">
        <v>44302870</v>
      </c>
      <c r="W75" s="93">
        <f>SUM(B75:V75)</f>
        <v>44302870</v>
      </c>
      <c r="X75" s="76"/>
      <c r="Y75" s="76"/>
      <c r="Z75" s="76"/>
      <c r="AA75" s="76"/>
      <c r="AB75" s="76"/>
      <c r="AC75" s="76"/>
      <c r="AD75" s="76"/>
      <c r="AE75" s="76"/>
      <c r="AF75" s="76"/>
      <c r="AG75" s="76"/>
      <c r="AH75" s="76"/>
      <c r="AI75" s="89">
        <f>SUM(X75:AH75)</f>
        <v>0</v>
      </c>
      <c r="AJ75" s="52"/>
      <c r="AK75" s="52"/>
      <c r="AL75" s="52"/>
      <c r="AM75" s="52"/>
      <c r="AN75" s="52"/>
      <c r="AO75" s="52"/>
      <c r="AP75" s="52"/>
      <c r="AQ75" s="52"/>
      <c r="AR75" s="52"/>
      <c r="AS75" s="52"/>
      <c r="AT75" s="52"/>
      <c r="AU75" s="52"/>
      <c r="AV75" s="52"/>
      <c r="AW75" s="52"/>
      <c r="AX75" s="52">
        <v>302035727.19999999</v>
      </c>
      <c r="AY75" s="52"/>
      <c r="AZ75" s="143">
        <f>SUM(AJ75:AY75)</f>
        <v>302035727.19999999</v>
      </c>
      <c r="BA75" s="52"/>
      <c r="BB75" s="52"/>
      <c r="BC75" s="52"/>
      <c r="BD75" s="52"/>
      <c r="BE75" s="52"/>
      <c r="BF75" s="52"/>
      <c r="BG75" s="52"/>
      <c r="BH75" s="52"/>
      <c r="BI75" s="52"/>
      <c r="BJ75" s="84">
        <f>SUM(BA75:BI75)</f>
        <v>0</v>
      </c>
      <c r="BK75" s="97">
        <f t="shared" si="85"/>
        <v>302035727.19999999</v>
      </c>
      <c r="BL75" s="97">
        <f t="shared" si="84"/>
        <v>346338597.19999999</v>
      </c>
    </row>
    <row r="76" spans="1:64" s="53" customFormat="1" x14ac:dyDescent="0.25">
      <c r="A76" s="59" t="s">
        <v>441</v>
      </c>
      <c r="B76" s="72">
        <f t="shared" ref="B76:V76" si="101">SUM(B77:B77)</f>
        <v>0</v>
      </c>
      <c r="C76" s="72">
        <f t="shared" si="101"/>
        <v>0</v>
      </c>
      <c r="D76" s="72">
        <f t="shared" si="101"/>
        <v>0</v>
      </c>
      <c r="E76" s="72">
        <f t="shared" si="101"/>
        <v>0</v>
      </c>
      <c r="F76" s="72">
        <f t="shared" si="101"/>
        <v>0</v>
      </c>
      <c r="G76" s="72">
        <f t="shared" si="101"/>
        <v>0</v>
      </c>
      <c r="H76" s="72">
        <f t="shared" si="101"/>
        <v>0</v>
      </c>
      <c r="I76" s="72">
        <f t="shared" si="101"/>
        <v>0</v>
      </c>
      <c r="J76" s="72">
        <f t="shared" si="101"/>
        <v>0</v>
      </c>
      <c r="K76" s="72">
        <f t="shared" si="101"/>
        <v>0</v>
      </c>
      <c r="L76" s="72">
        <f t="shared" si="101"/>
        <v>0</v>
      </c>
      <c r="M76" s="72">
        <f t="shared" si="101"/>
        <v>0</v>
      </c>
      <c r="N76" s="72">
        <f t="shared" si="101"/>
        <v>0</v>
      </c>
      <c r="O76" s="72">
        <f t="shared" si="101"/>
        <v>0</v>
      </c>
      <c r="P76" s="72">
        <f t="shared" si="101"/>
        <v>0</v>
      </c>
      <c r="Q76" s="72">
        <f t="shared" si="101"/>
        <v>0</v>
      </c>
      <c r="R76" s="72">
        <f t="shared" si="101"/>
        <v>0</v>
      </c>
      <c r="S76" s="72">
        <f t="shared" si="101"/>
        <v>0</v>
      </c>
      <c r="T76" s="72">
        <f t="shared" si="101"/>
        <v>0</v>
      </c>
      <c r="U76" s="72">
        <f t="shared" si="101"/>
        <v>0</v>
      </c>
      <c r="V76" s="72">
        <f t="shared" si="101"/>
        <v>0</v>
      </c>
      <c r="W76" s="94">
        <v>0</v>
      </c>
      <c r="X76" s="77">
        <f t="shared" ref="X76:AI76" si="102">SUM(X77:X77)</f>
        <v>0</v>
      </c>
      <c r="Y76" s="77">
        <f t="shared" si="102"/>
        <v>0</v>
      </c>
      <c r="Z76" s="77">
        <f t="shared" si="102"/>
        <v>0</v>
      </c>
      <c r="AA76" s="77">
        <f t="shared" si="102"/>
        <v>0</v>
      </c>
      <c r="AB76" s="77">
        <f t="shared" si="102"/>
        <v>0</v>
      </c>
      <c r="AC76" s="77">
        <f t="shared" si="102"/>
        <v>0</v>
      </c>
      <c r="AD76" s="77">
        <f t="shared" si="102"/>
        <v>0</v>
      </c>
      <c r="AE76" s="77">
        <f t="shared" si="102"/>
        <v>0</v>
      </c>
      <c r="AF76" s="77">
        <f t="shared" si="102"/>
        <v>0</v>
      </c>
      <c r="AG76" s="77">
        <f t="shared" si="102"/>
        <v>0</v>
      </c>
      <c r="AH76" s="77">
        <f t="shared" si="102"/>
        <v>0</v>
      </c>
      <c r="AI76" s="77">
        <f t="shared" si="102"/>
        <v>0</v>
      </c>
      <c r="AJ76" s="80">
        <v>0</v>
      </c>
      <c r="AK76" s="80">
        <v>0</v>
      </c>
      <c r="AL76" s="80">
        <v>0</v>
      </c>
      <c r="AM76" s="80">
        <v>0</v>
      </c>
      <c r="AN76" s="80">
        <v>0</v>
      </c>
      <c r="AO76" s="80">
        <v>0</v>
      </c>
      <c r="AP76" s="80">
        <v>0</v>
      </c>
      <c r="AQ76" s="80">
        <v>0</v>
      </c>
      <c r="AR76" s="80">
        <v>0</v>
      </c>
      <c r="AS76" s="80">
        <v>0</v>
      </c>
      <c r="AT76" s="80">
        <v>0</v>
      </c>
      <c r="AU76" s="80">
        <v>0</v>
      </c>
      <c r="AV76" s="80">
        <v>0</v>
      </c>
      <c r="AW76" s="80">
        <f>+AW77</f>
        <v>39629489.530000001</v>
      </c>
      <c r="AX76" s="80">
        <f t="shared" ref="AX76:AZ76" si="103">+AX77</f>
        <v>0</v>
      </c>
      <c r="AY76" s="80">
        <f t="shared" si="103"/>
        <v>0</v>
      </c>
      <c r="AZ76" s="144">
        <f t="shared" si="103"/>
        <v>39629489.530000001</v>
      </c>
      <c r="BA76" s="80">
        <f t="shared" ref="BA76:BJ76" si="104">SUM(BA77:BA77)</f>
        <v>0</v>
      </c>
      <c r="BB76" s="80">
        <f t="shared" si="104"/>
        <v>0</v>
      </c>
      <c r="BC76" s="80">
        <f t="shared" si="104"/>
        <v>0</v>
      </c>
      <c r="BD76" s="80">
        <f t="shared" si="104"/>
        <v>0</v>
      </c>
      <c r="BE76" s="80">
        <f t="shared" si="104"/>
        <v>0</v>
      </c>
      <c r="BF76" s="80">
        <f t="shared" si="104"/>
        <v>0</v>
      </c>
      <c r="BG76" s="80">
        <f t="shared" si="104"/>
        <v>0</v>
      </c>
      <c r="BH76" s="80">
        <f t="shared" si="104"/>
        <v>0</v>
      </c>
      <c r="BI76" s="80">
        <f t="shared" si="104"/>
        <v>12482108</v>
      </c>
      <c r="BJ76" s="85">
        <f t="shared" si="104"/>
        <v>12482108</v>
      </c>
      <c r="BK76" s="99">
        <f t="shared" si="85"/>
        <v>52111597.530000001</v>
      </c>
      <c r="BL76" s="99">
        <f t="shared" si="84"/>
        <v>52111597.530000001</v>
      </c>
    </row>
    <row r="77" spans="1:64" s="129" customFormat="1" x14ac:dyDescent="0.25">
      <c r="A77" s="22" t="s">
        <v>348</v>
      </c>
      <c r="B77" s="124"/>
      <c r="C77" s="124"/>
      <c r="D77" s="124"/>
      <c r="E77" s="124"/>
      <c r="F77" s="124"/>
      <c r="G77" s="124"/>
      <c r="H77" s="124"/>
      <c r="I77" s="124"/>
      <c r="J77" s="124"/>
      <c r="K77" s="124"/>
      <c r="L77" s="124"/>
      <c r="M77" s="124"/>
      <c r="N77" s="124"/>
      <c r="O77" s="124"/>
      <c r="P77" s="124"/>
      <c r="Q77" s="124"/>
      <c r="R77" s="124"/>
      <c r="S77" s="124"/>
      <c r="T77" s="124"/>
      <c r="U77" s="124"/>
      <c r="V77" s="124"/>
      <c r="W77" s="146">
        <f t="shared" ref="W77" si="105">SUM(B77:V77)</f>
        <v>0</v>
      </c>
      <c r="X77" s="125"/>
      <c r="Y77" s="125"/>
      <c r="Z77" s="125"/>
      <c r="AA77" s="125"/>
      <c r="AB77" s="125"/>
      <c r="AC77" s="125"/>
      <c r="AD77" s="125"/>
      <c r="AE77" s="125"/>
      <c r="AF77" s="125"/>
      <c r="AG77" s="125"/>
      <c r="AH77" s="125"/>
      <c r="AI77" s="126">
        <f>SUM(X77:AH77)</f>
        <v>0</v>
      </c>
      <c r="AJ77" s="127"/>
      <c r="AK77" s="127"/>
      <c r="AL77" s="127"/>
      <c r="AM77" s="127"/>
      <c r="AN77" s="127"/>
      <c r="AO77" s="127"/>
      <c r="AP77" s="127"/>
      <c r="AQ77" s="127"/>
      <c r="AR77" s="127"/>
      <c r="AS77" s="127"/>
      <c r="AT77" s="127"/>
      <c r="AU77" s="127"/>
      <c r="AV77" s="127"/>
      <c r="AW77" s="127">
        <v>39629489.530000001</v>
      </c>
      <c r="AX77" s="127"/>
      <c r="AY77" s="127"/>
      <c r="AZ77" s="143">
        <f>SUM(AJ77:AY77)</f>
        <v>39629489.530000001</v>
      </c>
      <c r="BA77" s="127"/>
      <c r="BB77" s="127"/>
      <c r="BC77" s="127"/>
      <c r="BD77" s="127"/>
      <c r="BE77" s="127"/>
      <c r="BF77" s="127"/>
      <c r="BG77" s="127"/>
      <c r="BH77" s="127"/>
      <c r="BI77" s="127">
        <v>12482108</v>
      </c>
      <c r="BJ77" s="84">
        <f>SUM(BA77:BI77)</f>
        <v>12482108</v>
      </c>
      <c r="BK77" s="128">
        <f t="shared" si="85"/>
        <v>52111597.530000001</v>
      </c>
      <c r="BL77" s="128">
        <f t="shared" si="84"/>
        <v>52111597.530000001</v>
      </c>
    </row>
    <row r="78" spans="1:64" s="53" customFormat="1" ht="60" x14ac:dyDescent="0.25">
      <c r="A78" s="62" t="s">
        <v>608</v>
      </c>
      <c r="B78" s="72">
        <f>+B79</f>
        <v>0</v>
      </c>
      <c r="C78" s="72">
        <f t="shared" ref="C78:BJ78" si="106">+C79</f>
        <v>0</v>
      </c>
      <c r="D78" s="72">
        <f t="shared" si="106"/>
        <v>0</v>
      </c>
      <c r="E78" s="72">
        <f t="shared" si="106"/>
        <v>0</v>
      </c>
      <c r="F78" s="72">
        <f t="shared" si="106"/>
        <v>0</v>
      </c>
      <c r="G78" s="72">
        <f t="shared" si="106"/>
        <v>0</v>
      </c>
      <c r="H78" s="72">
        <f t="shared" si="106"/>
        <v>0</v>
      </c>
      <c r="I78" s="72">
        <f t="shared" si="106"/>
        <v>0</v>
      </c>
      <c r="J78" s="72">
        <f t="shared" si="106"/>
        <v>0</v>
      </c>
      <c r="K78" s="72">
        <f t="shared" si="106"/>
        <v>0</v>
      </c>
      <c r="L78" s="72">
        <f t="shared" si="106"/>
        <v>0</v>
      </c>
      <c r="M78" s="72">
        <f t="shared" si="106"/>
        <v>0</v>
      </c>
      <c r="N78" s="72">
        <f t="shared" si="106"/>
        <v>0</v>
      </c>
      <c r="O78" s="72">
        <f t="shared" si="106"/>
        <v>0</v>
      </c>
      <c r="P78" s="72">
        <f t="shared" si="106"/>
        <v>0</v>
      </c>
      <c r="Q78" s="72">
        <f t="shared" si="106"/>
        <v>0</v>
      </c>
      <c r="R78" s="72">
        <f t="shared" si="106"/>
        <v>0</v>
      </c>
      <c r="S78" s="72">
        <f t="shared" si="106"/>
        <v>0</v>
      </c>
      <c r="T78" s="72">
        <f t="shared" si="106"/>
        <v>0</v>
      </c>
      <c r="U78" s="72">
        <f t="shared" si="106"/>
        <v>180711167</v>
      </c>
      <c r="V78" s="72">
        <f t="shared" si="106"/>
        <v>0</v>
      </c>
      <c r="W78" s="94">
        <f t="shared" si="106"/>
        <v>180711167</v>
      </c>
      <c r="X78" s="77">
        <f t="shared" si="106"/>
        <v>0</v>
      </c>
      <c r="Y78" s="77">
        <f t="shared" si="106"/>
        <v>0</v>
      </c>
      <c r="Z78" s="77">
        <f t="shared" si="106"/>
        <v>0</v>
      </c>
      <c r="AA78" s="77">
        <f t="shared" si="106"/>
        <v>0</v>
      </c>
      <c r="AB78" s="77">
        <f t="shared" si="106"/>
        <v>0</v>
      </c>
      <c r="AC78" s="77">
        <f t="shared" si="106"/>
        <v>0</v>
      </c>
      <c r="AD78" s="77">
        <f t="shared" si="106"/>
        <v>0</v>
      </c>
      <c r="AE78" s="77">
        <f>+AE79</f>
        <v>0</v>
      </c>
      <c r="AF78" s="77">
        <f t="shared" ref="AF78:AH78" si="107">+AF79</f>
        <v>0</v>
      </c>
      <c r="AG78" s="77">
        <f t="shared" si="107"/>
        <v>0</v>
      </c>
      <c r="AH78" s="77">
        <f t="shared" si="107"/>
        <v>23672128</v>
      </c>
      <c r="AI78" s="90">
        <f t="shared" si="106"/>
        <v>23672128</v>
      </c>
      <c r="AJ78" s="80">
        <f t="shared" si="106"/>
        <v>0</v>
      </c>
      <c r="AK78" s="80">
        <f t="shared" si="106"/>
        <v>0</v>
      </c>
      <c r="AL78" s="80">
        <f t="shared" si="106"/>
        <v>0</v>
      </c>
      <c r="AM78" s="80">
        <f t="shared" si="106"/>
        <v>0</v>
      </c>
      <c r="AN78" s="80">
        <f t="shared" si="106"/>
        <v>0</v>
      </c>
      <c r="AO78" s="80">
        <f t="shared" si="106"/>
        <v>0</v>
      </c>
      <c r="AP78" s="80">
        <f t="shared" si="106"/>
        <v>0</v>
      </c>
      <c r="AQ78" s="80">
        <f t="shared" si="106"/>
        <v>0</v>
      </c>
      <c r="AR78" s="80">
        <f t="shared" si="106"/>
        <v>0</v>
      </c>
      <c r="AS78" s="80">
        <f t="shared" si="106"/>
        <v>0</v>
      </c>
      <c r="AT78" s="80">
        <f t="shared" si="106"/>
        <v>0</v>
      </c>
      <c r="AU78" s="80">
        <f t="shared" si="106"/>
        <v>0</v>
      </c>
      <c r="AV78" s="80">
        <f t="shared" si="106"/>
        <v>0</v>
      </c>
      <c r="AW78" s="80">
        <f t="shared" si="106"/>
        <v>0</v>
      </c>
      <c r="AX78" s="80">
        <f t="shared" si="106"/>
        <v>0</v>
      </c>
      <c r="AY78" s="80">
        <f t="shared" si="106"/>
        <v>0</v>
      </c>
      <c r="AZ78" s="144">
        <f>+AZ79</f>
        <v>0</v>
      </c>
      <c r="BA78" s="80">
        <f t="shared" si="106"/>
        <v>0</v>
      </c>
      <c r="BB78" s="80">
        <f t="shared" si="106"/>
        <v>0</v>
      </c>
      <c r="BC78" s="80">
        <f t="shared" si="106"/>
        <v>0</v>
      </c>
      <c r="BD78" s="80">
        <f t="shared" si="106"/>
        <v>0</v>
      </c>
      <c r="BE78" s="80">
        <f t="shared" si="106"/>
        <v>0</v>
      </c>
      <c r="BF78" s="80">
        <f t="shared" si="106"/>
        <v>0</v>
      </c>
      <c r="BG78" s="80">
        <f t="shared" si="106"/>
        <v>0</v>
      </c>
      <c r="BH78" s="80">
        <f t="shared" si="106"/>
        <v>0</v>
      </c>
      <c r="BI78" s="80">
        <f t="shared" si="106"/>
        <v>0</v>
      </c>
      <c r="BJ78" s="85">
        <f t="shared" si="106"/>
        <v>0</v>
      </c>
      <c r="BK78" s="95">
        <f t="shared" si="85"/>
        <v>23672128</v>
      </c>
      <c r="BL78" s="95">
        <f t="shared" si="84"/>
        <v>204383295</v>
      </c>
    </row>
    <row r="79" spans="1:64" s="19" customFormat="1" ht="30" x14ac:dyDescent="0.25">
      <c r="A79" s="60" t="s">
        <v>349</v>
      </c>
      <c r="B79" s="71"/>
      <c r="C79" s="71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>
        <v>180711167</v>
      </c>
      <c r="V79" s="71"/>
      <c r="W79" s="93">
        <f>SUM(B79:V79)</f>
        <v>180711167</v>
      </c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>
        <v>23672128</v>
      </c>
      <c r="AI79" s="89">
        <f>SUM(X79:AH79)</f>
        <v>23672128</v>
      </c>
      <c r="AJ79" s="52"/>
      <c r="AK79" s="52"/>
      <c r="AL79" s="52"/>
      <c r="AM79" s="52"/>
      <c r="AN79" s="52"/>
      <c r="AO79" s="52"/>
      <c r="AP79" s="52"/>
      <c r="AQ79" s="52"/>
      <c r="AR79" s="52"/>
      <c r="AS79" s="52"/>
      <c r="AT79" s="52"/>
      <c r="AU79" s="52"/>
      <c r="AV79" s="52"/>
      <c r="AW79" s="52"/>
      <c r="AX79" s="52"/>
      <c r="AY79" s="52"/>
      <c r="AZ79" s="143">
        <f>SUM(AJ79:AY79)</f>
        <v>0</v>
      </c>
      <c r="BA79" s="52"/>
      <c r="BB79" s="52"/>
      <c r="BC79" s="52"/>
      <c r="BD79" s="52"/>
      <c r="BE79" s="52"/>
      <c r="BF79" s="52"/>
      <c r="BG79" s="52"/>
      <c r="BH79" s="52"/>
      <c r="BI79" s="52"/>
      <c r="BJ79" s="84">
        <f>SUM(BA79:BI79)</f>
        <v>0</v>
      </c>
      <c r="BK79" s="97">
        <f t="shared" si="85"/>
        <v>23672128</v>
      </c>
      <c r="BL79" s="97">
        <f t="shared" si="84"/>
        <v>204383295</v>
      </c>
    </row>
    <row r="80" spans="1:64" s="17" customFormat="1" x14ac:dyDescent="0.25">
      <c r="A80" s="57" t="s">
        <v>442</v>
      </c>
      <c r="B80" s="70">
        <f t="shared" ref="B80:BJ80" si="108">+B81</f>
        <v>41404112</v>
      </c>
      <c r="C80" s="70">
        <f t="shared" si="108"/>
        <v>0</v>
      </c>
      <c r="D80" s="70">
        <f t="shared" si="108"/>
        <v>365960</v>
      </c>
      <c r="E80" s="70">
        <f t="shared" si="108"/>
        <v>0</v>
      </c>
      <c r="F80" s="70">
        <f t="shared" si="108"/>
        <v>0</v>
      </c>
      <c r="G80" s="70">
        <f t="shared" si="108"/>
        <v>0</v>
      </c>
      <c r="H80" s="70">
        <f t="shared" si="108"/>
        <v>0</v>
      </c>
      <c r="I80" s="70">
        <f t="shared" si="108"/>
        <v>0</v>
      </c>
      <c r="J80" s="70">
        <f t="shared" si="108"/>
        <v>0</v>
      </c>
      <c r="K80" s="70">
        <f t="shared" si="108"/>
        <v>0</v>
      </c>
      <c r="L80" s="70">
        <f t="shared" si="108"/>
        <v>0</v>
      </c>
      <c r="M80" s="70">
        <f t="shared" si="108"/>
        <v>0</v>
      </c>
      <c r="N80" s="70">
        <f t="shared" si="108"/>
        <v>0</v>
      </c>
      <c r="O80" s="70">
        <f t="shared" si="108"/>
        <v>0</v>
      </c>
      <c r="P80" s="70">
        <f t="shared" si="108"/>
        <v>0</v>
      </c>
      <c r="Q80" s="70">
        <f t="shared" si="108"/>
        <v>100000</v>
      </c>
      <c r="R80" s="70">
        <f t="shared" si="108"/>
        <v>205977633</v>
      </c>
      <c r="S80" s="70">
        <f t="shared" si="108"/>
        <v>0</v>
      </c>
      <c r="T80" s="70">
        <f t="shared" si="108"/>
        <v>0</v>
      </c>
      <c r="U80" s="70">
        <f t="shared" si="108"/>
        <v>0</v>
      </c>
      <c r="V80" s="70">
        <f t="shared" si="108"/>
        <v>0</v>
      </c>
      <c r="W80" s="92">
        <f t="shared" si="108"/>
        <v>247847705</v>
      </c>
      <c r="X80" s="75">
        <f t="shared" si="108"/>
        <v>0</v>
      </c>
      <c r="Y80" s="75">
        <f t="shared" si="108"/>
        <v>29531419</v>
      </c>
      <c r="Z80" s="75">
        <f t="shared" si="108"/>
        <v>0</v>
      </c>
      <c r="AA80" s="75">
        <f t="shared" si="108"/>
        <v>0</v>
      </c>
      <c r="AB80" s="75">
        <f t="shared" si="108"/>
        <v>0</v>
      </c>
      <c r="AC80" s="75">
        <f t="shared" si="108"/>
        <v>0</v>
      </c>
      <c r="AD80" s="75">
        <f t="shared" si="108"/>
        <v>0</v>
      </c>
      <c r="AE80" s="75">
        <f t="shared" si="108"/>
        <v>0</v>
      </c>
      <c r="AF80" s="75"/>
      <c r="AG80" s="75"/>
      <c r="AH80" s="75">
        <f t="shared" si="108"/>
        <v>0</v>
      </c>
      <c r="AI80" s="88">
        <f>+AI81</f>
        <v>29531419</v>
      </c>
      <c r="AJ80" s="24">
        <f t="shared" si="108"/>
        <v>0</v>
      </c>
      <c r="AK80" s="24">
        <f t="shared" si="108"/>
        <v>0</v>
      </c>
      <c r="AL80" s="24">
        <f t="shared" si="108"/>
        <v>0</v>
      </c>
      <c r="AM80" s="24">
        <f t="shared" si="108"/>
        <v>0</v>
      </c>
      <c r="AN80" s="24">
        <f t="shared" si="108"/>
        <v>0</v>
      </c>
      <c r="AO80" s="24">
        <f t="shared" si="108"/>
        <v>0</v>
      </c>
      <c r="AP80" s="24">
        <f t="shared" si="108"/>
        <v>0</v>
      </c>
      <c r="AQ80" s="24">
        <f t="shared" si="108"/>
        <v>0</v>
      </c>
      <c r="AR80" s="24">
        <f t="shared" si="108"/>
        <v>32373968.539999999</v>
      </c>
      <c r="AS80" s="24">
        <f t="shared" si="108"/>
        <v>8821.75</v>
      </c>
      <c r="AT80" s="24">
        <f t="shared" si="108"/>
        <v>0</v>
      </c>
      <c r="AU80" s="24">
        <f t="shared" si="108"/>
        <v>0</v>
      </c>
      <c r="AV80" s="24">
        <f>+AV81</f>
        <v>0</v>
      </c>
      <c r="AW80" s="24">
        <f>+AW81</f>
        <v>0</v>
      </c>
      <c r="AX80" s="24">
        <f>+AX81</f>
        <v>0</v>
      </c>
      <c r="AY80" s="24">
        <f>+AY81</f>
        <v>0</v>
      </c>
      <c r="AZ80" s="142">
        <f>+AZ81</f>
        <v>32382790.289999999</v>
      </c>
      <c r="BA80" s="24">
        <f t="shared" si="108"/>
        <v>0</v>
      </c>
      <c r="BB80" s="24">
        <f t="shared" si="108"/>
        <v>0</v>
      </c>
      <c r="BC80" s="24">
        <f t="shared" si="108"/>
        <v>0</v>
      </c>
      <c r="BD80" s="24">
        <f t="shared" si="108"/>
        <v>0</v>
      </c>
      <c r="BE80" s="24">
        <f t="shared" si="108"/>
        <v>0</v>
      </c>
      <c r="BF80" s="24">
        <f t="shared" si="108"/>
        <v>0</v>
      </c>
      <c r="BG80" s="24">
        <f t="shared" si="108"/>
        <v>0</v>
      </c>
      <c r="BH80" s="24">
        <f t="shared" si="108"/>
        <v>0</v>
      </c>
      <c r="BI80" s="24">
        <f t="shared" si="108"/>
        <v>0</v>
      </c>
      <c r="BJ80" s="83">
        <f t="shared" si="108"/>
        <v>0</v>
      </c>
      <c r="BK80" s="95">
        <f t="shared" si="85"/>
        <v>61914209.289999999</v>
      </c>
      <c r="BL80" s="95">
        <f t="shared" si="84"/>
        <v>309761914.29000002</v>
      </c>
    </row>
    <row r="81" spans="1:64" s="17" customFormat="1" x14ac:dyDescent="0.25">
      <c r="A81" s="58" t="s">
        <v>443</v>
      </c>
      <c r="B81" s="70">
        <f t="shared" ref="B81:AE81" si="109">+B82+B85+B88+B90+B92+B94+B96+B98+B100</f>
        <v>41404112</v>
      </c>
      <c r="C81" s="70">
        <f t="shared" si="109"/>
        <v>0</v>
      </c>
      <c r="D81" s="70">
        <f t="shared" si="109"/>
        <v>365960</v>
      </c>
      <c r="E81" s="70">
        <f t="shared" si="109"/>
        <v>0</v>
      </c>
      <c r="F81" s="70">
        <f t="shared" si="109"/>
        <v>0</v>
      </c>
      <c r="G81" s="70">
        <f t="shared" si="109"/>
        <v>0</v>
      </c>
      <c r="H81" s="70">
        <f t="shared" si="109"/>
        <v>0</v>
      </c>
      <c r="I81" s="70">
        <f t="shared" si="109"/>
        <v>0</v>
      </c>
      <c r="J81" s="70">
        <f t="shared" si="109"/>
        <v>0</v>
      </c>
      <c r="K81" s="70">
        <f t="shared" si="109"/>
        <v>0</v>
      </c>
      <c r="L81" s="70">
        <f t="shared" si="109"/>
        <v>0</v>
      </c>
      <c r="M81" s="70">
        <f t="shared" si="109"/>
        <v>0</v>
      </c>
      <c r="N81" s="70">
        <f t="shared" si="109"/>
        <v>0</v>
      </c>
      <c r="O81" s="70">
        <f t="shared" si="109"/>
        <v>0</v>
      </c>
      <c r="P81" s="70">
        <f t="shared" si="109"/>
        <v>0</v>
      </c>
      <c r="Q81" s="70">
        <f t="shared" si="109"/>
        <v>100000</v>
      </c>
      <c r="R81" s="70">
        <f t="shared" si="109"/>
        <v>205977633</v>
      </c>
      <c r="S81" s="70">
        <f t="shared" si="109"/>
        <v>0</v>
      </c>
      <c r="T81" s="70">
        <f t="shared" si="109"/>
        <v>0</v>
      </c>
      <c r="U81" s="70">
        <f t="shared" si="109"/>
        <v>0</v>
      </c>
      <c r="V81" s="70">
        <f t="shared" si="109"/>
        <v>0</v>
      </c>
      <c r="W81" s="92">
        <f t="shared" si="109"/>
        <v>247847705</v>
      </c>
      <c r="X81" s="75">
        <f t="shared" si="109"/>
        <v>0</v>
      </c>
      <c r="Y81" s="75">
        <f t="shared" si="109"/>
        <v>29531419</v>
      </c>
      <c r="Z81" s="75">
        <f t="shared" si="109"/>
        <v>0</v>
      </c>
      <c r="AA81" s="75">
        <f t="shared" si="109"/>
        <v>0</v>
      </c>
      <c r="AB81" s="75">
        <f t="shared" si="109"/>
        <v>0</v>
      </c>
      <c r="AC81" s="75">
        <f t="shared" si="109"/>
        <v>0</v>
      </c>
      <c r="AD81" s="75">
        <f t="shared" si="109"/>
        <v>0</v>
      </c>
      <c r="AE81" s="75">
        <f t="shared" si="109"/>
        <v>0</v>
      </c>
      <c r="AF81" s="75"/>
      <c r="AG81" s="75"/>
      <c r="AH81" s="75">
        <f t="shared" ref="AH81:BJ81" si="110">+AH82+AH85+AH88+AH90+AH92+AH94+AH96+AH98+AH100</f>
        <v>0</v>
      </c>
      <c r="AI81" s="88">
        <f t="shared" si="110"/>
        <v>29531419</v>
      </c>
      <c r="AJ81" s="24">
        <f t="shared" si="110"/>
        <v>0</v>
      </c>
      <c r="AK81" s="24">
        <f t="shared" si="110"/>
        <v>0</v>
      </c>
      <c r="AL81" s="24">
        <f t="shared" si="110"/>
        <v>0</v>
      </c>
      <c r="AM81" s="24">
        <f t="shared" si="110"/>
        <v>0</v>
      </c>
      <c r="AN81" s="24">
        <f t="shared" si="110"/>
        <v>0</v>
      </c>
      <c r="AO81" s="24">
        <f t="shared" si="110"/>
        <v>0</v>
      </c>
      <c r="AP81" s="24">
        <f t="shared" si="110"/>
        <v>0</v>
      </c>
      <c r="AQ81" s="24">
        <f t="shared" si="110"/>
        <v>0</v>
      </c>
      <c r="AR81" s="24">
        <f t="shared" si="110"/>
        <v>32373968.539999999</v>
      </c>
      <c r="AS81" s="24">
        <f t="shared" si="110"/>
        <v>8821.75</v>
      </c>
      <c r="AT81" s="24">
        <f t="shared" si="110"/>
        <v>0</v>
      </c>
      <c r="AU81" s="24">
        <f t="shared" si="110"/>
        <v>0</v>
      </c>
      <c r="AV81" s="24">
        <f t="shared" si="110"/>
        <v>0</v>
      </c>
      <c r="AW81" s="24">
        <f t="shared" si="110"/>
        <v>0</v>
      </c>
      <c r="AX81" s="24">
        <f t="shared" si="110"/>
        <v>0</v>
      </c>
      <c r="AY81" s="24">
        <f t="shared" si="110"/>
        <v>0</v>
      </c>
      <c r="AZ81" s="142">
        <f t="shared" si="110"/>
        <v>32382790.289999999</v>
      </c>
      <c r="BA81" s="24">
        <f t="shared" si="110"/>
        <v>0</v>
      </c>
      <c r="BB81" s="24">
        <f t="shared" si="110"/>
        <v>0</v>
      </c>
      <c r="BC81" s="24">
        <f t="shared" si="110"/>
        <v>0</v>
      </c>
      <c r="BD81" s="24">
        <f t="shared" si="110"/>
        <v>0</v>
      </c>
      <c r="BE81" s="24">
        <f t="shared" si="110"/>
        <v>0</v>
      </c>
      <c r="BF81" s="24">
        <f t="shared" si="110"/>
        <v>0</v>
      </c>
      <c r="BG81" s="24">
        <f t="shared" si="110"/>
        <v>0</v>
      </c>
      <c r="BH81" s="24">
        <f t="shared" si="110"/>
        <v>0</v>
      </c>
      <c r="BI81" s="24">
        <f t="shared" si="110"/>
        <v>0</v>
      </c>
      <c r="BJ81" s="83">
        <f t="shared" si="110"/>
        <v>0</v>
      </c>
      <c r="BK81" s="95">
        <f t="shared" si="85"/>
        <v>61914209.289999999</v>
      </c>
      <c r="BL81" s="95">
        <f t="shared" si="84"/>
        <v>309761914.29000002</v>
      </c>
    </row>
    <row r="82" spans="1:64" s="17" customFormat="1" ht="30" x14ac:dyDescent="0.25">
      <c r="A82" s="59" t="s">
        <v>444</v>
      </c>
      <c r="B82" s="70">
        <f t="shared" ref="B82:AE82" si="111">SUM(B83:B84)</f>
        <v>41404112</v>
      </c>
      <c r="C82" s="70">
        <f t="shared" si="111"/>
        <v>0</v>
      </c>
      <c r="D82" s="70">
        <f t="shared" si="111"/>
        <v>0</v>
      </c>
      <c r="E82" s="70">
        <f t="shared" si="111"/>
        <v>0</v>
      </c>
      <c r="F82" s="70">
        <f t="shared" si="111"/>
        <v>0</v>
      </c>
      <c r="G82" s="70">
        <f t="shared" si="111"/>
        <v>0</v>
      </c>
      <c r="H82" s="70">
        <f t="shared" si="111"/>
        <v>0</v>
      </c>
      <c r="I82" s="70">
        <f t="shared" si="111"/>
        <v>0</v>
      </c>
      <c r="J82" s="70">
        <f t="shared" si="111"/>
        <v>0</v>
      </c>
      <c r="K82" s="70">
        <f t="shared" si="111"/>
        <v>0</v>
      </c>
      <c r="L82" s="70">
        <f t="shared" si="111"/>
        <v>0</v>
      </c>
      <c r="M82" s="70">
        <f t="shared" si="111"/>
        <v>0</v>
      </c>
      <c r="N82" s="70">
        <f t="shared" si="111"/>
        <v>0</v>
      </c>
      <c r="O82" s="70">
        <f t="shared" si="111"/>
        <v>0</v>
      </c>
      <c r="P82" s="70">
        <f t="shared" si="111"/>
        <v>0</v>
      </c>
      <c r="Q82" s="70">
        <f t="shared" si="111"/>
        <v>0</v>
      </c>
      <c r="R82" s="70">
        <f t="shared" si="111"/>
        <v>0</v>
      </c>
      <c r="S82" s="70">
        <f t="shared" si="111"/>
        <v>0</v>
      </c>
      <c r="T82" s="70">
        <f t="shared" si="111"/>
        <v>0</v>
      </c>
      <c r="U82" s="70">
        <f t="shared" si="111"/>
        <v>0</v>
      </c>
      <c r="V82" s="70">
        <f t="shared" si="111"/>
        <v>0</v>
      </c>
      <c r="W82" s="92">
        <f t="shared" si="111"/>
        <v>41404112</v>
      </c>
      <c r="X82" s="75">
        <f t="shared" si="111"/>
        <v>0</v>
      </c>
      <c r="Y82" s="75">
        <f t="shared" si="111"/>
        <v>0</v>
      </c>
      <c r="Z82" s="75">
        <f t="shared" si="111"/>
        <v>0</v>
      </c>
      <c r="AA82" s="75">
        <f t="shared" si="111"/>
        <v>0</v>
      </c>
      <c r="AB82" s="75">
        <f t="shared" si="111"/>
        <v>0</v>
      </c>
      <c r="AC82" s="75">
        <f t="shared" si="111"/>
        <v>0</v>
      </c>
      <c r="AD82" s="75">
        <f t="shared" si="111"/>
        <v>0</v>
      </c>
      <c r="AE82" s="75">
        <f t="shared" si="111"/>
        <v>0</v>
      </c>
      <c r="AF82" s="75"/>
      <c r="AG82" s="75"/>
      <c r="AH82" s="75">
        <f t="shared" ref="AH82:BJ82" si="112">SUM(AH83:AH84)</f>
        <v>0</v>
      </c>
      <c r="AI82" s="88">
        <f t="shared" si="112"/>
        <v>0</v>
      </c>
      <c r="AJ82" s="24">
        <f t="shared" si="112"/>
        <v>0</v>
      </c>
      <c r="AK82" s="24">
        <f t="shared" si="112"/>
        <v>0</v>
      </c>
      <c r="AL82" s="24">
        <f t="shared" si="112"/>
        <v>0</v>
      </c>
      <c r="AM82" s="24">
        <f t="shared" si="112"/>
        <v>0</v>
      </c>
      <c r="AN82" s="24">
        <f t="shared" si="112"/>
        <v>0</v>
      </c>
      <c r="AO82" s="24">
        <f t="shared" si="112"/>
        <v>0</v>
      </c>
      <c r="AP82" s="24">
        <f t="shared" si="112"/>
        <v>0</v>
      </c>
      <c r="AQ82" s="24">
        <f t="shared" si="112"/>
        <v>0</v>
      </c>
      <c r="AR82" s="24">
        <f t="shared" si="112"/>
        <v>0</v>
      </c>
      <c r="AS82" s="24">
        <f t="shared" si="112"/>
        <v>0</v>
      </c>
      <c r="AT82" s="24">
        <f t="shared" si="112"/>
        <v>0</v>
      </c>
      <c r="AU82" s="24">
        <f t="shared" si="112"/>
        <v>0</v>
      </c>
      <c r="AV82" s="24">
        <f t="shared" si="112"/>
        <v>0</v>
      </c>
      <c r="AW82" s="24">
        <f t="shared" si="112"/>
        <v>0</v>
      </c>
      <c r="AX82" s="24">
        <f t="shared" si="112"/>
        <v>0</v>
      </c>
      <c r="AY82" s="24">
        <f t="shared" si="112"/>
        <v>0</v>
      </c>
      <c r="AZ82" s="142">
        <f t="shared" si="112"/>
        <v>0</v>
      </c>
      <c r="BA82" s="24">
        <f t="shared" si="112"/>
        <v>0</v>
      </c>
      <c r="BB82" s="24">
        <f t="shared" si="112"/>
        <v>0</v>
      </c>
      <c r="BC82" s="24">
        <f t="shared" si="112"/>
        <v>0</v>
      </c>
      <c r="BD82" s="24">
        <f t="shared" si="112"/>
        <v>0</v>
      </c>
      <c r="BE82" s="24">
        <f t="shared" si="112"/>
        <v>0</v>
      </c>
      <c r="BF82" s="24">
        <f t="shared" si="112"/>
        <v>0</v>
      </c>
      <c r="BG82" s="24">
        <f t="shared" si="112"/>
        <v>0</v>
      </c>
      <c r="BH82" s="24">
        <f t="shared" si="112"/>
        <v>0</v>
      </c>
      <c r="BI82" s="24">
        <f t="shared" si="112"/>
        <v>0</v>
      </c>
      <c r="BJ82" s="83">
        <f t="shared" si="112"/>
        <v>0</v>
      </c>
      <c r="BK82" s="95">
        <f t="shared" si="85"/>
        <v>0</v>
      </c>
      <c r="BL82" s="95">
        <f t="shared" si="84"/>
        <v>41404112</v>
      </c>
    </row>
    <row r="83" spans="1:64" s="19" customFormat="1" x14ac:dyDescent="0.25">
      <c r="A83" s="60" t="s">
        <v>628</v>
      </c>
      <c r="B83" s="71">
        <v>41404112</v>
      </c>
      <c r="C83" s="71">
        <v>0</v>
      </c>
      <c r="D83" s="71">
        <v>0</v>
      </c>
      <c r="E83" s="71">
        <v>0</v>
      </c>
      <c r="F83" s="71">
        <v>0</v>
      </c>
      <c r="G83" s="71">
        <v>0</v>
      </c>
      <c r="H83" s="71">
        <v>0</v>
      </c>
      <c r="I83" s="71">
        <v>0</v>
      </c>
      <c r="J83" s="71">
        <v>0</v>
      </c>
      <c r="K83" s="71">
        <v>0</v>
      </c>
      <c r="L83" s="71">
        <v>0</v>
      </c>
      <c r="M83" s="71">
        <v>0</v>
      </c>
      <c r="N83" s="71">
        <v>0</v>
      </c>
      <c r="O83" s="71">
        <v>0</v>
      </c>
      <c r="P83" s="71">
        <v>0</v>
      </c>
      <c r="Q83" s="71">
        <v>0</v>
      </c>
      <c r="R83" s="71">
        <v>0</v>
      </c>
      <c r="S83" s="71">
        <v>0</v>
      </c>
      <c r="T83" s="71">
        <v>0</v>
      </c>
      <c r="U83" s="71">
        <v>0</v>
      </c>
      <c r="V83" s="71">
        <v>0</v>
      </c>
      <c r="W83" s="93">
        <f>SUM(B83:V83)</f>
        <v>41404112</v>
      </c>
      <c r="X83" s="76"/>
      <c r="Y83" s="76"/>
      <c r="Z83" s="76"/>
      <c r="AA83" s="76"/>
      <c r="AB83" s="76"/>
      <c r="AC83" s="76"/>
      <c r="AD83" s="76"/>
      <c r="AE83" s="76"/>
      <c r="AF83" s="76"/>
      <c r="AG83" s="76"/>
      <c r="AH83" s="76"/>
      <c r="AI83" s="89">
        <f>SUM(X83:AH83)</f>
        <v>0</v>
      </c>
      <c r="AJ83" s="52"/>
      <c r="AK83" s="52"/>
      <c r="AL83" s="52"/>
      <c r="AM83" s="52"/>
      <c r="AN83" s="52"/>
      <c r="AO83" s="52"/>
      <c r="AP83" s="52"/>
      <c r="AQ83" s="52"/>
      <c r="AR83" s="52"/>
      <c r="AS83" s="52"/>
      <c r="AT83" s="52"/>
      <c r="AU83" s="52"/>
      <c r="AV83" s="52"/>
      <c r="AW83" s="52"/>
      <c r="AX83" s="52"/>
      <c r="AY83" s="52"/>
      <c r="AZ83" s="143"/>
      <c r="BA83" s="52"/>
      <c r="BB83" s="52"/>
      <c r="BC83" s="52"/>
      <c r="BD83" s="52"/>
      <c r="BE83" s="52"/>
      <c r="BF83" s="52"/>
      <c r="BG83" s="52"/>
      <c r="BH83" s="52"/>
      <c r="BI83" s="52"/>
      <c r="BJ83" s="84">
        <f>SUM(BA83:BI83)</f>
        <v>0</v>
      </c>
      <c r="BK83" s="97">
        <f t="shared" si="85"/>
        <v>0</v>
      </c>
      <c r="BL83" s="97">
        <f t="shared" si="84"/>
        <v>41404112</v>
      </c>
    </row>
    <row r="84" spans="1:64" s="19" customFormat="1" x14ac:dyDescent="0.25">
      <c r="A84" s="60" t="s">
        <v>331</v>
      </c>
      <c r="B84" s="71"/>
      <c r="C84" s="71">
        <v>0</v>
      </c>
      <c r="D84" s="71">
        <v>0</v>
      </c>
      <c r="E84" s="71">
        <v>0</v>
      </c>
      <c r="F84" s="71">
        <v>0</v>
      </c>
      <c r="G84" s="71">
        <v>0</v>
      </c>
      <c r="H84" s="71">
        <v>0</v>
      </c>
      <c r="I84" s="71">
        <v>0</v>
      </c>
      <c r="J84" s="71">
        <v>0</v>
      </c>
      <c r="K84" s="71">
        <v>0</v>
      </c>
      <c r="L84" s="71">
        <v>0</v>
      </c>
      <c r="M84" s="71">
        <v>0</v>
      </c>
      <c r="N84" s="71">
        <v>0</v>
      </c>
      <c r="O84" s="71">
        <v>0</v>
      </c>
      <c r="P84" s="71">
        <v>0</v>
      </c>
      <c r="Q84" s="71">
        <v>0</v>
      </c>
      <c r="R84" s="71">
        <v>0</v>
      </c>
      <c r="S84" s="71">
        <v>0</v>
      </c>
      <c r="T84" s="71">
        <v>0</v>
      </c>
      <c r="U84" s="71">
        <v>0</v>
      </c>
      <c r="V84" s="71">
        <v>0</v>
      </c>
      <c r="W84" s="93">
        <f>SUM(B84:V84)</f>
        <v>0</v>
      </c>
      <c r="X84" s="76"/>
      <c r="Y84" s="76"/>
      <c r="Z84" s="76"/>
      <c r="AA84" s="76"/>
      <c r="AB84" s="76"/>
      <c r="AC84" s="76"/>
      <c r="AD84" s="76"/>
      <c r="AE84" s="76"/>
      <c r="AF84" s="76"/>
      <c r="AG84" s="76"/>
      <c r="AH84" s="76"/>
      <c r="AI84" s="89">
        <f>SUM(X84:AH84)</f>
        <v>0</v>
      </c>
      <c r="AJ84" s="52"/>
      <c r="AK84" s="52"/>
      <c r="AL84" s="52"/>
      <c r="AM84" s="52"/>
      <c r="AN84" s="52"/>
      <c r="AO84" s="52"/>
      <c r="AP84" s="52"/>
      <c r="AQ84" s="52"/>
      <c r="AR84" s="52"/>
      <c r="AS84" s="52"/>
      <c r="AT84" s="52"/>
      <c r="AU84" s="52"/>
      <c r="AV84" s="52"/>
      <c r="AW84" s="52"/>
      <c r="AX84" s="52"/>
      <c r="AY84" s="52"/>
      <c r="AZ84" s="143"/>
      <c r="BA84" s="52"/>
      <c r="BB84" s="52"/>
      <c r="BC84" s="52"/>
      <c r="BD84" s="52"/>
      <c r="BE84" s="52"/>
      <c r="BF84" s="52"/>
      <c r="BG84" s="52"/>
      <c r="BH84" s="52"/>
      <c r="BI84" s="52"/>
      <c r="BJ84" s="84">
        <f>SUM(BA84:BI84)</f>
        <v>0</v>
      </c>
      <c r="BK84" s="97">
        <f t="shared" si="85"/>
        <v>0</v>
      </c>
      <c r="BL84" s="97">
        <f t="shared" si="84"/>
        <v>0</v>
      </c>
    </row>
    <row r="85" spans="1:64" s="17" customFormat="1" ht="33" customHeight="1" x14ac:dyDescent="0.25">
      <c r="A85" s="59" t="s">
        <v>445</v>
      </c>
      <c r="B85" s="70">
        <f t="shared" ref="B85:AE85" si="113">SUM(B86:B87)</f>
        <v>0</v>
      </c>
      <c r="C85" s="70">
        <f t="shared" si="113"/>
        <v>0</v>
      </c>
      <c r="D85" s="70">
        <f t="shared" si="113"/>
        <v>0</v>
      </c>
      <c r="E85" s="70">
        <f t="shared" si="113"/>
        <v>0</v>
      </c>
      <c r="F85" s="70">
        <f t="shared" si="113"/>
        <v>0</v>
      </c>
      <c r="G85" s="70">
        <f t="shared" si="113"/>
        <v>0</v>
      </c>
      <c r="H85" s="70">
        <f t="shared" si="113"/>
        <v>0</v>
      </c>
      <c r="I85" s="70">
        <f t="shared" si="113"/>
        <v>0</v>
      </c>
      <c r="J85" s="70">
        <f t="shared" si="113"/>
        <v>0</v>
      </c>
      <c r="K85" s="70">
        <f t="shared" si="113"/>
        <v>0</v>
      </c>
      <c r="L85" s="70">
        <f t="shared" si="113"/>
        <v>0</v>
      </c>
      <c r="M85" s="70">
        <f t="shared" si="113"/>
        <v>0</v>
      </c>
      <c r="N85" s="70">
        <f t="shared" si="113"/>
        <v>0</v>
      </c>
      <c r="O85" s="70">
        <f t="shared" si="113"/>
        <v>0</v>
      </c>
      <c r="P85" s="70">
        <f t="shared" si="113"/>
        <v>0</v>
      </c>
      <c r="Q85" s="70">
        <f t="shared" si="113"/>
        <v>100000</v>
      </c>
      <c r="R85" s="70">
        <f t="shared" si="113"/>
        <v>0</v>
      </c>
      <c r="S85" s="70">
        <f t="shared" si="113"/>
        <v>0</v>
      </c>
      <c r="T85" s="70">
        <f t="shared" si="113"/>
        <v>0</v>
      </c>
      <c r="U85" s="70">
        <f t="shared" si="113"/>
        <v>0</v>
      </c>
      <c r="V85" s="70">
        <f t="shared" si="113"/>
        <v>0</v>
      </c>
      <c r="W85" s="92">
        <f t="shared" si="113"/>
        <v>100000</v>
      </c>
      <c r="X85" s="75">
        <f t="shared" si="113"/>
        <v>0</v>
      </c>
      <c r="Y85" s="75">
        <f t="shared" si="113"/>
        <v>13000000</v>
      </c>
      <c r="Z85" s="75">
        <f t="shared" si="113"/>
        <v>0</v>
      </c>
      <c r="AA85" s="75">
        <f t="shared" si="113"/>
        <v>0</v>
      </c>
      <c r="AB85" s="75">
        <f t="shared" si="113"/>
        <v>0</v>
      </c>
      <c r="AC85" s="75">
        <f t="shared" si="113"/>
        <v>0</v>
      </c>
      <c r="AD85" s="75">
        <f t="shared" si="113"/>
        <v>0</v>
      </c>
      <c r="AE85" s="75">
        <f t="shared" si="113"/>
        <v>0</v>
      </c>
      <c r="AF85" s="75"/>
      <c r="AG85" s="75"/>
      <c r="AH85" s="75">
        <f t="shared" ref="AH85:BJ85" si="114">SUM(AH86:AH87)</f>
        <v>0</v>
      </c>
      <c r="AI85" s="88">
        <f t="shared" si="114"/>
        <v>13000000</v>
      </c>
      <c r="AJ85" s="24">
        <f t="shared" si="114"/>
        <v>0</v>
      </c>
      <c r="AK85" s="24">
        <f t="shared" si="114"/>
        <v>0</v>
      </c>
      <c r="AL85" s="24">
        <f t="shared" si="114"/>
        <v>0</v>
      </c>
      <c r="AM85" s="24">
        <f t="shared" si="114"/>
        <v>0</v>
      </c>
      <c r="AN85" s="24">
        <f t="shared" si="114"/>
        <v>0</v>
      </c>
      <c r="AO85" s="24">
        <f t="shared" si="114"/>
        <v>0</v>
      </c>
      <c r="AP85" s="24">
        <f t="shared" si="114"/>
        <v>0</v>
      </c>
      <c r="AQ85" s="24">
        <f t="shared" si="114"/>
        <v>0</v>
      </c>
      <c r="AR85" s="24">
        <f t="shared" si="114"/>
        <v>0</v>
      </c>
      <c r="AS85" s="24">
        <f t="shared" si="114"/>
        <v>8821.75</v>
      </c>
      <c r="AT85" s="24">
        <f t="shared" si="114"/>
        <v>0</v>
      </c>
      <c r="AU85" s="24">
        <f t="shared" si="114"/>
        <v>0</v>
      </c>
      <c r="AV85" s="24">
        <f t="shared" si="114"/>
        <v>0</v>
      </c>
      <c r="AW85" s="24">
        <f t="shared" si="114"/>
        <v>0</v>
      </c>
      <c r="AX85" s="24">
        <f t="shared" si="114"/>
        <v>0</v>
      </c>
      <c r="AY85" s="24">
        <f t="shared" si="114"/>
        <v>0</v>
      </c>
      <c r="AZ85" s="142">
        <f t="shared" si="114"/>
        <v>8821.75</v>
      </c>
      <c r="BA85" s="24">
        <f t="shared" si="114"/>
        <v>0</v>
      </c>
      <c r="BB85" s="24">
        <f t="shared" si="114"/>
        <v>0</v>
      </c>
      <c r="BC85" s="24">
        <f t="shared" si="114"/>
        <v>0</v>
      </c>
      <c r="BD85" s="24">
        <f t="shared" si="114"/>
        <v>0</v>
      </c>
      <c r="BE85" s="24">
        <f t="shared" si="114"/>
        <v>0</v>
      </c>
      <c r="BF85" s="24">
        <f t="shared" si="114"/>
        <v>0</v>
      </c>
      <c r="BG85" s="24">
        <f t="shared" si="114"/>
        <v>0</v>
      </c>
      <c r="BH85" s="24">
        <f t="shared" si="114"/>
        <v>0</v>
      </c>
      <c r="BI85" s="24">
        <f t="shared" si="114"/>
        <v>0</v>
      </c>
      <c r="BJ85" s="83">
        <f t="shared" si="114"/>
        <v>0</v>
      </c>
      <c r="BK85" s="95">
        <f t="shared" si="85"/>
        <v>13008821.75</v>
      </c>
      <c r="BL85" s="95">
        <f t="shared" si="84"/>
        <v>13108821.75</v>
      </c>
    </row>
    <row r="86" spans="1:64" s="19" customFormat="1" ht="30" x14ac:dyDescent="0.25">
      <c r="A86" s="60" t="s">
        <v>328</v>
      </c>
      <c r="B86" s="71"/>
      <c r="C86" s="71">
        <v>0</v>
      </c>
      <c r="D86" s="71">
        <v>0</v>
      </c>
      <c r="E86" s="71">
        <v>0</v>
      </c>
      <c r="F86" s="71">
        <v>0</v>
      </c>
      <c r="G86" s="71">
        <v>0</v>
      </c>
      <c r="H86" s="71">
        <v>0</v>
      </c>
      <c r="I86" s="71">
        <v>0</v>
      </c>
      <c r="J86" s="71">
        <v>0</v>
      </c>
      <c r="K86" s="71">
        <v>0</v>
      </c>
      <c r="L86" s="71">
        <v>0</v>
      </c>
      <c r="M86" s="71">
        <v>0</v>
      </c>
      <c r="N86" s="71">
        <v>0</v>
      </c>
      <c r="O86" s="71">
        <v>0</v>
      </c>
      <c r="P86" s="71">
        <v>0</v>
      </c>
      <c r="Q86" s="71">
        <v>100000</v>
      </c>
      <c r="R86" s="71">
        <v>0</v>
      </c>
      <c r="S86" s="71">
        <v>0</v>
      </c>
      <c r="T86" s="71">
        <v>0</v>
      </c>
      <c r="U86" s="71">
        <v>0</v>
      </c>
      <c r="V86" s="71">
        <v>0</v>
      </c>
      <c r="W86" s="93">
        <f>SUM(B86:V86)</f>
        <v>100000</v>
      </c>
      <c r="X86" s="76"/>
      <c r="Y86" s="76">
        <v>8000000</v>
      </c>
      <c r="Z86" s="76"/>
      <c r="AA86" s="76"/>
      <c r="AB86" s="76"/>
      <c r="AC86" s="76"/>
      <c r="AD86" s="76"/>
      <c r="AE86" s="76"/>
      <c r="AF86" s="76"/>
      <c r="AG86" s="76"/>
      <c r="AH86" s="76"/>
      <c r="AI86" s="89">
        <f>SUM(X86:AH86)</f>
        <v>8000000</v>
      </c>
      <c r="AJ86" s="52"/>
      <c r="AK86" s="52"/>
      <c r="AL86" s="52"/>
      <c r="AM86" s="52"/>
      <c r="AN86" s="52"/>
      <c r="AO86" s="52"/>
      <c r="AP86" s="52"/>
      <c r="AQ86" s="52"/>
      <c r="AR86" s="52"/>
      <c r="AS86" s="52">
        <v>8821.75</v>
      </c>
      <c r="AT86" s="52"/>
      <c r="AU86" s="52"/>
      <c r="AV86" s="52"/>
      <c r="AW86" s="52"/>
      <c r="AX86" s="52"/>
      <c r="AY86" s="52"/>
      <c r="AZ86" s="143">
        <f>SUM(AJ86:AY86)</f>
        <v>8821.75</v>
      </c>
      <c r="BA86" s="52"/>
      <c r="BB86" s="52"/>
      <c r="BC86" s="52"/>
      <c r="BD86" s="52"/>
      <c r="BE86" s="52"/>
      <c r="BF86" s="52"/>
      <c r="BG86" s="52"/>
      <c r="BH86" s="52"/>
      <c r="BI86" s="52"/>
      <c r="BJ86" s="84">
        <f>SUM(BA86:BI86)</f>
        <v>0</v>
      </c>
      <c r="BK86" s="97">
        <f t="shared" si="85"/>
        <v>8008821.75</v>
      </c>
      <c r="BL86" s="97">
        <f t="shared" si="84"/>
        <v>8108821.75</v>
      </c>
    </row>
    <row r="87" spans="1:64" s="19" customFormat="1" x14ac:dyDescent="0.25">
      <c r="A87" s="60" t="s">
        <v>329</v>
      </c>
      <c r="B87" s="71">
        <v>0</v>
      </c>
      <c r="C87" s="71">
        <v>0</v>
      </c>
      <c r="D87" s="71">
        <v>0</v>
      </c>
      <c r="E87" s="71">
        <v>0</v>
      </c>
      <c r="F87" s="71">
        <v>0</v>
      </c>
      <c r="G87" s="71">
        <v>0</v>
      </c>
      <c r="H87" s="71">
        <v>0</v>
      </c>
      <c r="I87" s="71">
        <v>0</v>
      </c>
      <c r="J87" s="71">
        <v>0</v>
      </c>
      <c r="K87" s="71">
        <v>0</v>
      </c>
      <c r="L87" s="71">
        <v>0</v>
      </c>
      <c r="M87" s="71">
        <v>0</v>
      </c>
      <c r="N87" s="71">
        <v>0</v>
      </c>
      <c r="O87" s="71">
        <v>0</v>
      </c>
      <c r="P87" s="71">
        <v>0</v>
      </c>
      <c r="Q87" s="71"/>
      <c r="R87" s="71"/>
      <c r="S87" s="71">
        <v>0</v>
      </c>
      <c r="T87" s="71">
        <v>0</v>
      </c>
      <c r="U87" s="71">
        <v>0</v>
      </c>
      <c r="V87" s="71">
        <v>0</v>
      </c>
      <c r="W87" s="93">
        <f>SUM(B87:V87)</f>
        <v>0</v>
      </c>
      <c r="X87" s="76"/>
      <c r="Y87" s="76">
        <v>5000000</v>
      </c>
      <c r="Z87" s="76"/>
      <c r="AA87" s="76"/>
      <c r="AB87" s="76"/>
      <c r="AC87" s="76"/>
      <c r="AD87" s="76"/>
      <c r="AE87" s="76"/>
      <c r="AF87" s="76"/>
      <c r="AG87" s="76"/>
      <c r="AH87" s="76"/>
      <c r="AI87" s="89">
        <f>SUM(X87:AH87)</f>
        <v>5000000</v>
      </c>
      <c r="AJ87" s="52"/>
      <c r="AK87" s="52"/>
      <c r="AL87" s="52"/>
      <c r="AM87" s="52"/>
      <c r="AN87" s="52"/>
      <c r="AO87" s="52"/>
      <c r="AP87" s="52"/>
      <c r="AQ87" s="52"/>
      <c r="AR87" s="52"/>
      <c r="AS87" s="52"/>
      <c r="AT87" s="52"/>
      <c r="AU87" s="52"/>
      <c r="AV87" s="52"/>
      <c r="AW87" s="52"/>
      <c r="AX87" s="52"/>
      <c r="AY87" s="52"/>
      <c r="AZ87" s="143"/>
      <c r="BA87" s="52"/>
      <c r="BB87" s="52"/>
      <c r="BC87" s="52"/>
      <c r="BD87" s="52"/>
      <c r="BE87" s="52"/>
      <c r="BF87" s="52"/>
      <c r="BG87" s="52"/>
      <c r="BH87" s="52"/>
      <c r="BI87" s="52"/>
      <c r="BJ87" s="84">
        <f>SUM(BA87:BI87)</f>
        <v>0</v>
      </c>
      <c r="BK87" s="97">
        <f t="shared" si="85"/>
        <v>5000000</v>
      </c>
      <c r="BL87" s="97">
        <f t="shared" si="84"/>
        <v>5000000</v>
      </c>
    </row>
    <row r="88" spans="1:64" s="17" customFormat="1" ht="30" x14ac:dyDescent="0.25">
      <c r="A88" s="59" t="s">
        <v>446</v>
      </c>
      <c r="B88" s="70">
        <f t="shared" ref="B88:AE88" si="115">SUM(B89:B89)</f>
        <v>0</v>
      </c>
      <c r="C88" s="70">
        <f t="shared" si="115"/>
        <v>0</v>
      </c>
      <c r="D88" s="70">
        <f t="shared" si="115"/>
        <v>0</v>
      </c>
      <c r="E88" s="70">
        <f t="shared" si="115"/>
        <v>0</v>
      </c>
      <c r="F88" s="70">
        <f t="shared" si="115"/>
        <v>0</v>
      </c>
      <c r="G88" s="70">
        <f t="shared" si="115"/>
        <v>0</v>
      </c>
      <c r="H88" s="70">
        <f t="shared" si="115"/>
        <v>0</v>
      </c>
      <c r="I88" s="70">
        <f t="shared" si="115"/>
        <v>0</v>
      </c>
      <c r="J88" s="70">
        <f t="shared" si="115"/>
        <v>0</v>
      </c>
      <c r="K88" s="70">
        <f t="shared" si="115"/>
        <v>0</v>
      </c>
      <c r="L88" s="70">
        <f t="shared" si="115"/>
        <v>0</v>
      </c>
      <c r="M88" s="70">
        <f t="shared" si="115"/>
        <v>0</v>
      </c>
      <c r="N88" s="70">
        <f t="shared" si="115"/>
        <v>0</v>
      </c>
      <c r="O88" s="70">
        <f t="shared" si="115"/>
        <v>0</v>
      </c>
      <c r="P88" s="70">
        <f t="shared" si="115"/>
        <v>0</v>
      </c>
      <c r="Q88" s="70">
        <f t="shared" si="115"/>
        <v>0</v>
      </c>
      <c r="R88" s="70">
        <f t="shared" si="115"/>
        <v>0</v>
      </c>
      <c r="S88" s="70">
        <f t="shared" si="115"/>
        <v>0</v>
      </c>
      <c r="T88" s="70">
        <f t="shared" si="115"/>
        <v>0</v>
      </c>
      <c r="U88" s="70">
        <f t="shared" si="115"/>
        <v>0</v>
      </c>
      <c r="V88" s="70">
        <f t="shared" si="115"/>
        <v>0</v>
      </c>
      <c r="W88" s="92">
        <f t="shared" si="115"/>
        <v>0</v>
      </c>
      <c r="X88" s="75">
        <f t="shared" si="115"/>
        <v>0</v>
      </c>
      <c r="Y88" s="75">
        <f t="shared" si="115"/>
        <v>5000000</v>
      </c>
      <c r="Z88" s="75">
        <f t="shared" si="115"/>
        <v>0</v>
      </c>
      <c r="AA88" s="75">
        <f t="shared" si="115"/>
        <v>0</v>
      </c>
      <c r="AB88" s="75">
        <f t="shared" si="115"/>
        <v>0</v>
      </c>
      <c r="AC88" s="75">
        <f t="shared" si="115"/>
        <v>0</v>
      </c>
      <c r="AD88" s="75">
        <f t="shared" si="115"/>
        <v>0</v>
      </c>
      <c r="AE88" s="75">
        <f t="shared" si="115"/>
        <v>0</v>
      </c>
      <c r="AF88" s="75"/>
      <c r="AG88" s="75"/>
      <c r="AH88" s="75">
        <f t="shared" ref="AH88:BJ88" si="116">SUM(AH89:AH89)</f>
        <v>0</v>
      </c>
      <c r="AI88" s="88">
        <f t="shared" si="116"/>
        <v>5000000</v>
      </c>
      <c r="AJ88" s="24">
        <f t="shared" si="116"/>
        <v>0</v>
      </c>
      <c r="AK88" s="24">
        <f t="shared" si="116"/>
        <v>0</v>
      </c>
      <c r="AL88" s="24">
        <f t="shared" si="116"/>
        <v>0</v>
      </c>
      <c r="AM88" s="24">
        <f t="shared" si="116"/>
        <v>0</v>
      </c>
      <c r="AN88" s="24">
        <f t="shared" si="116"/>
        <v>0</v>
      </c>
      <c r="AO88" s="24">
        <f t="shared" si="116"/>
        <v>0</v>
      </c>
      <c r="AP88" s="24">
        <f t="shared" si="116"/>
        <v>0</v>
      </c>
      <c r="AQ88" s="24">
        <f t="shared" si="116"/>
        <v>0</v>
      </c>
      <c r="AR88" s="24">
        <f t="shared" si="116"/>
        <v>0</v>
      </c>
      <c r="AS88" s="24">
        <f t="shared" si="116"/>
        <v>0</v>
      </c>
      <c r="AT88" s="24">
        <f t="shared" si="116"/>
        <v>0</v>
      </c>
      <c r="AU88" s="24">
        <f t="shared" si="116"/>
        <v>0</v>
      </c>
      <c r="AV88" s="24">
        <f t="shared" si="116"/>
        <v>0</v>
      </c>
      <c r="AW88" s="24">
        <f t="shared" si="116"/>
        <v>0</v>
      </c>
      <c r="AX88" s="24">
        <f t="shared" si="116"/>
        <v>0</v>
      </c>
      <c r="AY88" s="24">
        <f t="shared" si="116"/>
        <v>0</v>
      </c>
      <c r="AZ88" s="142">
        <f t="shared" si="116"/>
        <v>0</v>
      </c>
      <c r="BA88" s="24">
        <f t="shared" si="116"/>
        <v>0</v>
      </c>
      <c r="BB88" s="24">
        <f t="shared" si="116"/>
        <v>0</v>
      </c>
      <c r="BC88" s="24">
        <f t="shared" si="116"/>
        <v>0</v>
      </c>
      <c r="BD88" s="24">
        <f t="shared" si="116"/>
        <v>0</v>
      </c>
      <c r="BE88" s="24">
        <f t="shared" si="116"/>
        <v>0</v>
      </c>
      <c r="BF88" s="24">
        <f t="shared" si="116"/>
        <v>0</v>
      </c>
      <c r="BG88" s="24">
        <f t="shared" si="116"/>
        <v>0</v>
      </c>
      <c r="BH88" s="24">
        <f t="shared" si="116"/>
        <v>0</v>
      </c>
      <c r="BI88" s="24">
        <f t="shared" si="116"/>
        <v>0</v>
      </c>
      <c r="BJ88" s="83">
        <f t="shared" si="116"/>
        <v>0</v>
      </c>
      <c r="BK88" s="95">
        <f t="shared" si="85"/>
        <v>5000000</v>
      </c>
      <c r="BL88" s="95">
        <f t="shared" si="84"/>
        <v>5000000</v>
      </c>
    </row>
    <row r="89" spans="1:64" s="19" customFormat="1" x14ac:dyDescent="0.25">
      <c r="A89" s="60" t="s">
        <v>332</v>
      </c>
      <c r="B89" s="71">
        <v>0</v>
      </c>
      <c r="C89" s="71">
        <v>0</v>
      </c>
      <c r="D89" s="71">
        <v>0</v>
      </c>
      <c r="E89" s="71">
        <v>0</v>
      </c>
      <c r="F89" s="71">
        <v>0</v>
      </c>
      <c r="G89" s="71">
        <v>0</v>
      </c>
      <c r="H89" s="71">
        <v>0</v>
      </c>
      <c r="I89" s="71">
        <v>0</v>
      </c>
      <c r="J89" s="71">
        <v>0</v>
      </c>
      <c r="K89" s="71">
        <v>0</v>
      </c>
      <c r="L89" s="71">
        <v>0</v>
      </c>
      <c r="M89" s="71">
        <v>0</v>
      </c>
      <c r="N89" s="71">
        <v>0</v>
      </c>
      <c r="O89" s="71">
        <v>0</v>
      </c>
      <c r="P89" s="71">
        <v>0</v>
      </c>
      <c r="Q89" s="71">
        <v>0</v>
      </c>
      <c r="R89" s="71">
        <v>0</v>
      </c>
      <c r="S89" s="71">
        <v>0</v>
      </c>
      <c r="T89" s="71">
        <v>0</v>
      </c>
      <c r="U89" s="71">
        <v>0</v>
      </c>
      <c r="V89" s="71">
        <v>0</v>
      </c>
      <c r="W89" s="93">
        <f>SUM(B89:V89)</f>
        <v>0</v>
      </c>
      <c r="X89" s="76"/>
      <c r="Y89" s="76">
        <v>5000000</v>
      </c>
      <c r="Z89" s="76"/>
      <c r="AA89" s="76"/>
      <c r="AB89" s="76"/>
      <c r="AC89" s="76"/>
      <c r="AD89" s="76"/>
      <c r="AE89" s="76"/>
      <c r="AF89" s="76"/>
      <c r="AG89" s="76"/>
      <c r="AH89" s="76"/>
      <c r="AI89" s="89">
        <f>SUM(X89:AH89)</f>
        <v>5000000</v>
      </c>
      <c r="AJ89" s="52"/>
      <c r="AK89" s="52"/>
      <c r="AL89" s="52"/>
      <c r="AM89" s="52"/>
      <c r="AN89" s="52"/>
      <c r="AO89" s="52"/>
      <c r="AP89" s="52"/>
      <c r="AQ89" s="52"/>
      <c r="AR89" s="52"/>
      <c r="AS89" s="52"/>
      <c r="AT89" s="52"/>
      <c r="AU89" s="52"/>
      <c r="AV89" s="52"/>
      <c r="AW89" s="52"/>
      <c r="AX89" s="52"/>
      <c r="AY89" s="52"/>
      <c r="AZ89" s="143"/>
      <c r="BA89" s="52"/>
      <c r="BB89" s="52"/>
      <c r="BC89" s="52"/>
      <c r="BD89" s="52"/>
      <c r="BE89" s="52"/>
      <c r="BF89" s="52"/>
      <c r="BG89" s="52"/>
      <c r="BH89" s="52"/>
      <c r="BI89" s="52"/>
      <c r="BJ89" s="84">
        <f>SUM(BA89:BI89)</f>
        <v>0</v>
      </c>
      <c r="BK89" s="97">
        <f t="shared" si="85"/>
        <v>5000000</v>
      </c>
      <c r="BL89" s="97">
        <f t="shared" si="84"/>
        <v>5000000</v>
      </c>
    </row>
    <row r="90" spans="1:64" s="17" customFormat="1" ht="30" x14ac:dyDescent="0.25">
      <c r="A90" s="59" t="s">
        <v>447</v>
      </c>
      <c r="B90" s="70">
        <f t="shared" ref="B90:AE90" si="117">SUM(B91:B91)</f>
        <v>0</v>
      </c>
      <c r="C90" s="70">
        <f t="shared" si="117"/>
        <v>0</v>
      </c>
      <c r="D90" s="70">
        <f t="shared" si="117"/>
        <v>365960</v>
      </c>
      <c r="E90" s="70">
        <f t="shared" si="117"/>
        <v>0</v>
      </c>
      <c r="F90" s="70">
        <f t="shared" si="117"/>
        <v>0</v>
      </c>
      <c r="G90" s="70">
        <f t="shared" si="117"/>
        <v>0</v>
      </c>
      <c r="H90" s="70">
        <f t="shared" si="117"/>
        <v>0</v>
      </c>
      <c r="I90" s="70">
        <f t="shared" si="117"/>
        <v>0</v>
      </c>
      <c r="J90" s="70">
        <f t="shared" si="117"/>
        <v>0</v>
      </c>
      <c r="K90" s="70">
        <f t="shared" si="117"/>
        <v>0</v>
      </c>
      <c r="L90" s="70">
        <f t="shared" si="117"/>
        <v>0</v>
      </c>
      <c r="M90" s="70">
        <f t="shared" si="117"/>
        <v>0</v>
      </c>
      <c r="N90" s="70">
        <f t="shared" si="117"/>
        <v>0</v>
      </c>
      <c r="O90" s="70">
        <f t="shared" si="117"/>
        <v>0</v>
      </c>
      <c r="P90" s="70">
        <f t="shared" si="117"/>
        <v>0</v>
      </c>
      <c r="Q90" s="70">
        <f t="shared" si="117"/>
        <v>0</v>
      </c>
      <c r="R90" s="70">
        <f t="shared" si="117"/>
        <v>200000000</v>
      </c>
      <c r="S90" s="70">
        <f t="shared" si="117"/>
        <v>0</v>
      </c>
      <c r="T90" s="70">
        <f t="shared" si="117"/>
        <v>0</v>
      </c>
      <c r="U90" s="70">
        <f t="shared" si="117"/>
        <v>0</v>
      </c>
      <c r="V90" s="70">
        <f t="shared" si="117"/>
        <v>0</v>
      </c>
      <c r="W90" s="92">
        <f t="shared" si="117"/>
        <v>200365960</v>
      </c>
      <c r="X90" s="75">
        <f t="shared" si="117"/>
        <v>0</v>
      </c>
      <c r="Y90" s="75">
        <f t="shared" si="117"/>
        <v>0</v>
      </c>
      <c r="Z90" s="75">
        <f t="shared" si="117"/>
        <v>0</v>
      </c>
      <c r="AA90" s="75">
        <f t="shared" si="117"/>
        <v>0</v>
      </c>
      <c r="AB90" s="75">
        <f t="shared" si="117"/>
        <v>0</v>
      </c>
      <c r="AC90" s="75">
        <f t="shared" si="117"/>
        <v>0</v>
      </c>
      <c r="AD90" s="75">
        <f t="shared" si="117"/>
        <v>0</v>
      </c>
      <c r="AE90" s="75">
        <f t="shared" si="117"/>
        <v>0</v>
      </c>
      <c r="AF90" s="75"/>
      <c r="AG90" s="75"/>
      <c r="AH90" s="75">
        <f t="shared" ref="AH90:BJ90" si="118">SUM(AH91:AH91)</f>
        <v>0</v>
      </c>
      <c r="AI90" s="88">
        <f t="shared" si="118"/>
        <v>0</v>
      </c>
      <c r="AJ90" s="24">
        <f t="shared" si="118"/>
        <v>0</v>
      </c>
      <c r="AK90" s="24">
        <f t="shared" si="118"/>
        <v>0</v>
      </c>
      <c r="AL90" s="24">
        <f t="shared" si="118"/>
        <v>0</v>
      </c>
      <c r="AM90" s="24">
        <f t="shared" si="118"/>
        <v>0</v>
      </c>
      <c r="AN90" s="24">
        <f t="shared" si="118"/>
        <v>0</v>
      </c>
      <c r="AO90" s="24">
        <f t="shared" si="118"/>
        <v>0</v>
      </c>
      <c r="AP90" s="24">
        <f t="shared" si="118"/>
        <v>0</v>
      </c>
      <c r="AQ90" s="24">
        <f t="shared" si="118"/>
        <v>0</v>
      </c>
      <c r="AR90" s="24">
        <f t="shared" si="118"/>
        <v>32373968.539999999</v>
      </c>
      <c r="AS90" s="24">
        <f t="shared" si="118"/>
        <v>0</v>
      </c>
      <c r="AT90" s="24">
        <f t="shared" si="118"/>
        <v>0</v>
      </c>
      <c r="AU90" s="24">
        <f t="shared" si="118"/>
        <v>0</v>
      </c>
      <c r="AV90" s="24">
        <f t="shared" si="118"/>
        <v>0</v>
      </c>
      <c r="AW90" s="24">
        <f t="shared" si="118"/>
        <v>0</v>
      </c>
      <c r="AX90" s="24">
        <f t="shared" si="118"/>
        <v>0</v>
      </c>
      <c r="AY90" s="24">
        <f t="shared" si="118"/>
        <v>0</v>
      </c>
      <c r="AZ90" s="142">
        <f t="shared" si="118"/>
        <v>32373968.539999999</v>
      </c>
      <c r="BA90" s="24">
        <f t="shared" si="118"/>
        <v>0</v>
      </c>
      <c r="BB90" s="24">
        <f t="shared" si="118"/>
        <v>0</v>
      </c>
      <c r="BC90" s="24">
        <f t="shared" si="118"/>
        <v>0</v>
      </c>
      <c r="BD90" s="24">
        <f t="shared" si="118"/>
        <v>0</v>
      </c>
      <c r="BE90" s="24">
        <f t="shared" si="118"/>
        <v>0</v>
      </c>
      <c r="BF90" s="24">
        <f t="shared" si="118"/>
        <v>0</v>
      </c>
      <c r="BG90" s="24">
        <f t="shared" si="118"/>
        <v>0</v>
      </c>
      <c r="BH90" s="24">
        <f t="shared" si="118"/>
        <v>0</v>
      </c>
      <c r="BI90" s="24">
        <f t="shared" si="118"/>
        <v>0</v>
      </c>
      <c r="BJ90" s="83">
        <f t="shared" si="118"/>
        <v>0</v>
      </c>
      <c r="BK90" s="95">
        <f t="shared" si="85"/>
        <v>32373968.539999999</v>
      </c>
      <c r="BL90" s="95">
        <f t="shared" si="84"/>
        <v>232739928.53999999</v>
      </c>
    </row>
    <row r="91" spans="1:64" s="19" customFormat="1" x14ac:dyDescent="0.25">
      <c r="A91" s="60" t="s">
        <v>339</v>
      </c>
      <c r="B91" s="71">
        <v>0</v>
      </c>
      <c r="C91" s="71">
        <v>0</v>
      </c>
      <c r="D91" s="71">
        <v>365960</v>
      </c>
      <c r="E91" s="71">
        <v>0</v>
      </c>
      <c r="F91" s="71">
        <v>0</v>
      </c>
      <c r="G91" s="71">
        <v>0</v>
      </c>
      <c r="H91" s="71">
        <v>0</v>
      </c>
      <c r="I91" s="71">
        <v>0</v>
      </c>
      <c r="J91" s="71">
        <v>0</v>
      </c>
      <c r="K91" s="71">
        <v>0</v>
      </c>
      <c r="L91" s="71">
        <v>0</v>
      </c>
      <c r="M91" s="71">
        <v>0</v>
      </c>
      <c r="N91" s="71">
        <v>0</v>
      </c>
      <c r="O91" s="71">
        <v>0</v>
      </c>
      <c r="P91" s="71">
        <v>0</v>
      </c>
      <c r="Q91" s="71">
        <v>0</v>
      </c>
      <c r="R91" s="71">
        <v>200000000</v>
      </c>
      <c r="S91" s="71">
        <v>0</v>
      </c>
      <c r="T91" s="71">
        <v>0</v>
      </c>
      <c r="U91" s="71">
        <v>0</v>
      </c>
      <c r="V91" s="71">
        <v>0</v>
      </c>
      <c r="W91" s="93">
        <f>SUM(B91:V91)</f>
        <v>200365960</v>
      </c>
      <c r="X91" s="76"/>
      <c r="Y91" s="76"/>
      <c r="Z91" s="76"/>
      <c r="AA91" s="76"/>
      <c r="AB91" s="76"/>
      <c r="AC91" s="76"/>
      <c r="AD91" s="76"/>
      <c r="AE91" s="76"/>
      <c r="AF91" s="76"/>
      <c r="AG91" s="76"/>
      <c r="AH91" s="76"/>
      <c r="AI91" s="89">
        <f>SUM(X91:AH91)</f>
        <v>0</v>
      </c>
      <c r="AJ91" s="52"/>
      <c r="AK91" s="52"/>
      <c r="AL91" s="52"/>
      <c r="AM91" s="52"/>
      <c r="AN91" s="52"/>
      <c r="AO91" s="52"/>
      <c r="AP91" s="52"/>
      <c r="AQ91" s="52"/>
      <c r="AR91" s="52">
        <v>32373968.539999999</v>
      </c>
      <c r="AS91" s="52"/>
      <c r="AT91" s="52"/>
      <c r="AU91" s="52"/>
      <c r="AV91" s="52"/>
      <c r="AW91" s="52"/>
      <c r="AX91" s="52"/>
      <c r="AY91" s="52"/>
      <c r="AZ91" s="143">
        <f>SUM(AJ91:AY91)</f>
        <v>32373968.539999999</v>
      </c>
      <c r="BA91" s="52"/>
      <c r="BB91" s="52"/>
      <c r="BC91" s="52"/>
      <c r="BD91" s="52"/>
      <c r="BE91" s="52"/>
      <c r="BF91" s="52"/>
      <c r="BG91" s="52"/>
      <c r="BH91" s="52"/>
      <c r="BI91" s="52"/>
      <c r="BJ91" s="84">
        <f>SUM(BA91:BI91)</f>
        <v>0</v>
      </c>
      <c r="BK91" s="97">
        <f t="shared" si="85"/>
        <v>32373968.539999999</v>
      </c>
      <c r="BL91" s="97">
        <f t="shared" si="84"/>
        <v>232739928.53999999</v>
      </c>
    </row>
    <row r="92" spans="1:64" s="17" customFormat="1" ht="30" x14ac:dyDescent="0.25">
      <c r="A92" s="59" t="s">
        <v>448</v>
      </c>
      <c r="B92" s="70">
        <f t="shared" ref="B92:AE92" si="119">SUM(B93:B93)</f>
        <v>0</v>
      </c>
      <c r="C92" s="70">
        <f t="shared" si="119"/>
        <v>0</v>
      </c>
      <c r="D92" s="70">
        <f t="shared" si="119"/>
        <v>0</v>
      </c>
      <c r="E92" s="70">
        <f t="shared" si="119"/>
        <v>0</v>
      </c>
      <c r="F92" s="70">
        <f t="shared" si="119"/>
        <v>0</v>
      </c>
      <c r="G92" s="70">
        <f t="shared" si="119"/>
        <v>0</v>
      </c>
      <c r="H92" s="70">
        <f t="shared" si="119"/>
        <v>0</v>
      </c>
      <c r="I92" s="70">
        <f t="shared" si="119"/>
        <v>0</v>
      </c>
      <c r="J92" s="70">
        <f t="shared" si="119"/>
        <v>0</v>
      </c>
      <c r="K92" s="70">
        <f t="shared" si="119"/>
        <v>0</v>
      </c>
      <c r="L92" s="70">
        <f t="shared" si="119"/>
        <v>0</v>
      </c>
      <c r="M92" s="70">
        <f t="shared" si="119"/>
        <v>0</v>
      </c>
      <c r="N92" s="70">
        <f t="shared" si="119"/>
        <v>0</v>
      </c>
      <c r="O92" s="70">
        <f t="shared" si="119"/>
        <v>0</v>
      </c>
      <c r="P92" s="70">
        <f t="shared" si="119"/>
        <v>0</v>
      </c>
      <c r="Q92" s="70">
        <f t="shared" si="119"/>
        <v>0</v>
      </c>
      <c r="R92" s="70">
        <f t="shared" si="119"/>
        <v>5977633</v>
      </c>
      <c r="S92" s="70">
        <f t="shared" si="119"/>
        <v>0</v>
      </c>
      <c r="T92" s="70">
        <f t="shared" si="119"/>
        <v>0</v>
      </c>
      <c r="U92" s="70">
        <f t="shared" si="119"/>
        <v>0</v>
      </c>
      <c r="V92" s="70">
        <f t="shared" si="119"/>
        <v>0</v>
      </c>
      <c r="W92" s="92">
        <f t="shared" si="119"/>
        <v>5977633</v>
      </c>
      <c r="X92" s="75">
        <f t="shared" si="119"/>
        <v>0</v>
      </c>
      <c r="Y92" s="75">
        <f t="shared" si="119"/>
        <v>0</v>
      </c>
      <c r="Z92" s="75">
        <f t="shared" si="119"/>
        <v>0</v>
      </c>
      <c r="AA92" s="75">
        <f t="shared" si="119"/>
        <v>0</v>
      </c>
      <c r="AB92" s="75">
        <f t="shared" si="119"/>
        <v>0</v>
      </c>
      <c r="AC92" s="75">
        <f t="shared" si="119"/>
        <v>0</v>
      </c>
      <c r="AD92" s="75">
        <f t="shared" si="119"/>
        <v>0</v>
      </c>
      <c r="AE92" s="75">
        <f t="shared" si="119"/>
        <v>0</v>
      </c>
      <c r="AF92" s="75"/>
      <c r="AG92" s="75"/>
      <c r="AH92" s="75">
        <f t="shared" ref="AH92:BJ92" si="120">SUM(AH93:AH93)</f>
        <v>0</v>
      </c>
      <c r="AI92" s="88">
        <f t="shared" si="120"/>
        <v>0</v>
      </c>
      <c r="AJ92" s="24">
        <f t="shared" si="120"/>
        <v>0</v>
      </c>
      <c r="AK92" s="24">
        <f t="shared" si="120"/>
        <v>0</v>
      </c>
      <c r="AL92" s="24">
        <f t="shared" si="120"/>
        <v>0</v>
      </c>
      <c r="AM92" s="24">
        <f t="shared" si="120"/>
        <v>0</v>
      </c>
      <c r="AN92" s="24">
        <f t="shared" si="120"/>
        <v>0</v>
      </c>
      <c r="AO92" s="24">
        <f t="shared" si="120"/>
        <v>0</v>
      </c>
      <c r="AP92" s="24">
        <f t="shared" si="120"/>
        <v>0</v>
      </c>
      <c r="AQ92" s="24">
        <f t="shared" si="120"/>
        <v>0</v>
      </c>
      <c r="AR92" s="24">
        <f t="shared" si="120"/>
        <v>0</v>
      </c>
      <c r="AS92" s="24">
        <f t="shared" si="120"/>
        <v>0</v>
      </c>
      <c r="AT92" s="24">
        <f t="shared" si="120"/>
        <v>0</v>
      </c>
      <c r="AU92" s="24">
        <f t="shared" si="120"/>
        <v>0</v>
      </c>
      <c r="AV92" s="24">
        <f t="shared" si="120"/>
        <v>0</v>
      </c>
      <c r="AW92" s="24">
        <f t="shared" si="120"/>
        <v>0</v>
      </c>
      <c r="AX92" s="24">
        <f t="shared" si="120"/>
        <v>0</v>
      </c>
      <c r="AY92" s="24">
        <f t="shared" si="120"/>
        <v>0</v>
      </c>
      <c r="AZ92" s="142">
        <f t="shared" si="120"/>
        <v>0</v>
      </c>
      <c r="BA92" s="24">
        <f t="shared" si="120"/>
        <v>0</v>
      </c>
      <c r="BB92" s="24">
        <f t="shared" si="120"/>
        <v>0</v>
      </c>
      <c r="BC92" s="24">
        <f t="shared" si="120"/>
        <v>0</v>
      </c>
      <c r="BD92" s="24">
        <f t="shared" si="120"/>
        <v>0</v>
      </c>
      <c r="BE92" s="24">
        <f t="shared" si="120"/>
        <v>0</v>
      </c>
      <c r="BF92" s="24">
        <f t="shared" si="120"/>
        <v>0</v>
      </c>
      <c r="BG92" s="24">
        <f t="shared" si="120"/>
        <v>0</v>
      </c>
      <c r="BH92" s="24">
        <f t="shared" si="120"/>
        <v>0</v>
      </c>
      <c r="BI92" s="24">
        <f t="shared" si="120"/>
        <v>0</v>
      </c>
      <c r="BJ92" s="83">
        <f t="shared" si="120"/>
        <v>0</v>
      </c>
      <c r="BK92" s="95">
        <f t="shared" ref="BK92:BK126" si="121">+AI92+AZ92+BJ92</f>
        <v>0</v>
      </c>
      <c r="BL92" s="95">
        <f t="shared" ref="BL92:BL124" si="122">+W92+AI92+AZ92+BJ92</f>
        <v>5977633</v>
      </c>
    </row>
    <row r="93" spans="1:64" s="19" customFormat="1" ht="30" x14ac:dyDescent="0.25">
      <c r="A93" s="60" t="s">
        <v>355</v>
      </c>
      <c r="B93" s="71">
        <v>0</v>
      </c>
      <c r="C93" s="71">
        <v>0</v>
      </c>
      <c r="D93" s="71">
        <v>0</v>
      </c>
      <c r="E93" s="71">
        <v>0</v>
      </c>
      <c r="F93" s="71">
        <v>0</v>
      </c>
      <c r="G93" s="71">
        <v>0</v>
      </c>
      <c r="H93" s="71">
        <v>0</v>
      </c>
      <c r="I93" s="71">
        <v>0</v>
      </c>
      <c r="J93" s="71">
        <v>0</v>
      </c>
      <c r="K93" s="71">
        <v>0</v>
      </c>
      <c r="L93" s="71">
        <v>0</v>
      </c>
      <c r="M93" s="71">
        <v>0</v>
      </c>
      <c r="N93" s="71">
        <v>0</v>
      </c>
      <c r="O93" s="71">
        <v>0</v>
      </c>
      <c r="P93" s="71">
        <v>0</v>
      </c>
      <c r="Q93" s="71">
        <v>0</v>
      </c>
      <c r="R93" s="71">
        <v>5977633</v>
      </c>
      <c r="S93" s="71">
        <v>0</v>
      </c>
      <c r="T93" s="71">
        <v>0</v>
      </c>
      <c r="U93" s="71">
        <v>0</v>
      </c>
      <c r="V93" s="71">
        <v>0</v>
      </c>
      <c r="W93" s="93">
        <f>SUM(B93:V93)</f>
        <v>5977633</v>
      </c>
      <c r="X93" s="76"/>
      <c r="Y93" s="76"/>
      <c r="Z93" s="76"/>
      <c r="AA93" s="76"/>
      <c r="AB93" s="76"/>
      <c r="AC93" s="76"/>
      <c r="AD93" s="76"/>
      <c r="AE93" s="76"/>
      <c r="AF93" s="76"/>
      <c r="AG93" s="76"/>
      <c r="AH93" s="76"/>
      <c r="AI93" s="89">
        <f>SUM(X93:AH93)</f>
        <v>0</v>
      </c>
      <c r="AJ93" s="52"/>
      <c r="AK93" s="52"/>
      <c r="AL93" s="52"/>
      <c r="AM93" s="52"/>
      <c r="AN93" s="52"/>
      <c r="AO93" s="52"/>
      <c r="AP93" s="52"/>
      <c r="AQ93" s="52"/>
      <c r="AR93" s="52"/>
      <c r="AS93" s="52"/>
      <c r="AT93" s="52"/>
      <c r="AU93" s="52"/>
      <c r="AV93" s="52"/>
      <c r="AW93" s="52"/>
      <c r="AX93" s="52"/>
      <c r="AY93" s="52"/>
      <c r="AZ93" s="143"/>
      <c r="BA93" s="52"/>
      <c r="BB93" s="52"/>
      <c r="BC93" s="52"/>
      <c r="BD93" s="52"/>
      <c r="BE93" s="52"/>
      <c r="BF93" s="52"/>
      <c r="BG93" s="52"/>
      <c r="BH93" s="52"/>
      <c r="BI93" s="52"/>
      <c r="BJ93" s="84">
        <f>SUM(BA93:BI93)</f>
        <v>0</v>
      </c>
      <c r="BK93" s="97">
        <f t="shared" si="121"/>
        <v>0</v>
      </c>
      <c r="BL93" s="97">
        <f t="shared" si="122"/>
        <v>5977633</v>
      </c>
    </row>
    <row r="94" spans="1:64" s="17" customFormat="1" ht="30" x14ac:dyDescent="0.25">
      <c r="A94" s="59" t="s">
        <v>449</v>
      </c>
      <c r="B94" s="70">
        <f t="shared" ref="B94:AE94" si="123">SUM(B95:B95)</f>
        <v>0</v>
      </c>
      <c r="C94" s="70">
        <f t="shared" si="123"/>
        <v>0</v>
      </c>
      <c r="D94" s="70">
        <f t="shared" si="123"/>
        <v>0</v>
      </c>
      <c r="E94" s="70">
        <f t="shared" si="123"/>
        <v>0</v>
      </c>
      <c r="F94" s="70">
        <f t="shared" si="123"/>
        <v>0</v>
      </c>
      <c r="G94" s="70">
        <f t="shared" si="123"/>
        <v>0</v>
      </c>
      <c r="H94" s="70">
        <f t="shared" si="123"/>
        <v>0</v>
      </c>
      <c r="I94" s="70">
        <f t="shared" si="123"/>
        <v>0</v>
      </c>
      <c r="J94" s="70">
        <f t="shared" si="123"/>
        <v>0</v>
      </c>
      <c r="K94" s="70">
        <f t="shared" si="123"/>
        <v>0</v>
      </c>
      <c r="L94" s="70">
        <f t="shared" si="123"/>
        <v>0</v>
      </c>
      <c r="M94" s="70">
        <f t="shared" si="123"/>
        <v>0</v>
      </c>
      <c r="N94" s="70">
        <f t="shared" si="123"/>
        <v>0</v>
      </c>
      <c r="O94" s="70">
        <f t="shared" si="123"/>
        <v>0</v>
      </c>
      <c r="P94" s="70">
        <f t="shared" si="123"/>
        <v>0</v>
      </c>
      <c r="Q94" s="70">
        <f t="shared" si="123"/>
        <v>0</v>
      </c>
      <c r="R94" s="70">
        <f t="shared" si="123"/>
        <v>0</v>
      </c>
      <c r="S94" s="70">
        <f t="shared" si="123"/>
        <v>0</v>
      </c>
      <c r="T94" s="70">
        <f t="shared" si="123"/>
        <v>0</v>
      </c>
      <c r="U94" s="70">
        <f t="shared" si="123"/>
        <v>0</v>
      </c>
      <c r="V94" s="70">
        <f t="shared" si="123"/>
        <v>0</v>
      </c>
      <c r="W94" s="92">
        <f t="shared" si="123"/>
        <v>0</v>
      </c>
      <c r="X94" s="75">
        <f t="shared" si="123"/>
        <v>0</v>
      </c>
      <c r="Y94" s="75">
        <f t="shared" si="123"/>
        <v>0</v>
      </c>
      <c r="Z94" s="75">
        <f t="shared" si="123"/>
        <v>0</v>
      </c>
      <c r="AA94" s="75">
        <f t="shared" si="123"/>
        <v>0</v>
      </c>
      <c r="AB94" s="75">
        <f t="shared" si="123"/>
        <v>0</v>
      </c>
      <c r="AC94" s="75">
        <f t="shared" si="123"/>
        <v>0</v>
      </c>
      <c r="AD94" s="75">
        <f t="shared" si="123"/>
        <v>0</v>
      </c>
      <c r="AE94" s="75">
        <f t="shared" si="123"/>
        <v>0</v>
      </c>
      <c r="AF94" s="75"/>
      <c r="AG94" s="75"/>
      <c r="AH94" s="75">
        <f t="shared" ref="AH94:BJ94" si="124">SUM(AH95:AH95)</f>
        <v>0</v>
      </c>
      <c r="AI94" s="88">
        <f t="shared" si="124"/>
        <v>0</v>
      </c>
      <c r="AJ94" s="24">
        <f t="shared" si="124"/>
        <v>0</v>
      </c>
      <c r="AK94" s="24">
        <f t="shared" si="124"/>
        <v>0</v>
      </c>
      <c r="AL94" s="24">
        <f t="shared" si="124"/>
        <v>0</v>
      </c>
      <c r="AM94" s="24">
        <f t="shared" si="124"/>
        <v>0</v>
      </c>
      <c r="AN94" s="24">
        <f t="shared" si="124"/>
        <v>0</v>
      </c>
      <c r="AO94" s="24">
        <f t="shared" si="124"/>
        <v>0</v>
      </c>
      <c r="AP94" s="24">
        <f t="shared" si="124"/>
        <v>0</v>
      </c>
      <c r="AQ94" s="24">
        <f t="shared" si="124"/>
        <v>0</v>
      </c>
      <c r="AR94" s="24">
        <f t="shared" si="124"/>
        <v>0</v>
      </c>
      <c r="AS94" s="24">
        <f t="shared" si="124"/>
        <v>0</v>
      </c>
      <c r="AT94" s="24">
        <f t="shared" si="124"/>
        <v>0</v>
      </c>
      <c r="AU94" s="24">
        <f t="shared" si="124"/>
        <v>0</v>
      </c>
      <c r="AV94" s="24">
        <f t="shared" si="124"/>
        <v>0</v>
      </c>
      <c r="AW94" s="24">
        <f t="shared" si="124"/>
        <v>0</v>
      </c>
      <c r="AX94" s="24">
        <f t="shared" si="124"/>
        <v>0</v>
      </c>
      <c r="AY94" s="24">
        <f t="shared" si="124"/>
        <v>0</v>
      </c>
      <c r="AZ94" s="142">
        <f t="shared" si="124"/>
        <v>0</v>
      </c>
      <c r="BA94" s="24">
        <f t="shared" si="124"/>
        <v>0</v>
      </c>
      <c r="BB94" s="24">
        <f t="shared" si="124"/>
        <v>0</v>
      </c>
      <c r="BC94" s="24">
        <f t="shared" si="124"/>
        <v>0</v>
      </c>
      <c r="BD94" s="24">
        <f t="shared" si="124"/>
        <v>0</v>
      </c>
      <c r="BE94" s="24">
        <f t="shared" si="124"/>
        <v>0</v>
      </c>
      <c r="BF94" s="24">
        <f t="shared" si="124"/>
        <v>0</v>
      </c>
      <c r="BG94" s="24">
        <f t="shared" si="124"/>
        <v>0</v>
      </c>
      <c r="BH94" s="24">
        <f t="shared" si="124"/>
        <v>0</v>
      </c>
      <c r="BI94" s="24">
        <f t="shared" si="124"/>
        <v>0</v>
      </c>
      <c r="BJ94" s="83">
        <f t="shared" si="124"/>
        <v>0</v>
      </c>
      <c r="BK94" s="95">
        <f t="shared" si="121"/>
        <v>0</v>
      </c>
      <c r="BL94" s="95">
        <f t="shared" si="122"/>
        <v>0</v>
      </c>
    </row>
    <row r="95" spans="1:64" s="19" customFormat="1" x14ac:dyDescent="0.25">
      <c r="A95" s="60" t="s">
        <v>387</v>
      </c>
      <c r="B95" s="71">
        <v>0</v>
      </c>
      <c r="C95" s="71">
        <v>0</v>
      </c>
      <c r="D95" s="71">
        <v>0</v>
      </c>
      <c r="E95" s="71">
        <v>0</v>
      </c>
      <c r="F95" s="71">
        <v>0</v>
      </c>
      <c r="G95" s="71">
        <v>0</v>
      </c>
      <c r="H95" s="71">
        <v>0</v>
      </c>
      <c r="I95" s="71">
        <v>0</v>
      </c>
      <c r="J95" s="71">
        <v>0</v>
      </c>
      <c r="K95" s="71">
        <v>0</v>
      </c>
      <c r="L95" s="71">
        <v>0</v>
      </c>
      <c r="M95" s="71">
        <v>0</v>
      </c>
      <c r="N95" s="71">
        <v>0</v>
      </c>
      <c r="O95" s="71">
        <v>0</v>
      </c>
      <c r="P95" s="71">
        <v>0</v>
      </c>
      <c r="Q95" s="71">
        <v>0</v>
      </c>
      <c r="R95" s="71">
        <v>0</v>
      </c>
      <c r="S95" s="71">
        <v>0</v>
      </c>
      <c r="T95" s="71">
        <v>0</v>
      </c>
      <c r="U95" s="71">
        <v>0</v>
      </c>
      <c r="V95" s="71">
        <v>0</v>
      </c>
      <c r="W95" s="93">
        <f>SUM(B95:V95)</f>
        <v>0</v>
      </c>
      <c r="X95" s="76"/>
      <c r="Y95" s="76"/>
      <c r="Z95" s="76"/>
      <c r="AA95" s="76"/>
      <c r="AB95" s="76"/>
      <c r="AC95" s="76"/>
      <c r="AD95" s="76"/>
      <c r="AE95" s="76"/>
      <c r="AF95" s="76"/>
      <c r="AG95" s="76"/>
      <c r="AH95" s="76"/>
      <c r="AI95" s="89">
        <f>SUM(X95:AH95)</f>
        <v>0</v>
      </c>
      <c r="AJ95" s="52"/>
      <c r="AK95" s="52"/>
      <c r="AL95" s="52"/>
      <c r="AM95" s="52"/>
      <c r="AN95" s="52"/>
      <c r="AO95" s="52"/>
      <c r="AP95" s="52"/>
      <c r="AQ95" s="52"/>
      <c r="AR95" s="52"/>
      <c r="AS95" s="52"/>
      <c r="AT95" s="52"/>
      <c r="AU95" s="52"/>
      <c r="AV95" s="52"/>
      <c r="AW95" s="52"/>
      <c r="AX95" s="52"/>
      <c r="AY95" s="52"/>
      <c r="AZ95" s="143"/>
      <c r="BA95" s="52"/>
      <c r="BB95" s="52"/>
      <c r="BC95" s="52"/>
      <c r="BD95" s="52"/>
      <c r="BE95" s="52"/>
      <c r="BF95" s="52"/>
      <c r="BG95" s="52"/>
      <c r="BH95" s="52"/>
      <c r="BI95" s="52"/>
      <c r="BJ95" s="84">
        <f>SUM(BA95:BI95)</f>
        <v>0</v>
      </c>
      <c r="BK95" s="97">
        <f t="shared" si="121"/>
        <v>0</v>
      </c>
      <c r="BL95" s="97">
        <f t="shared" si="122"/>
        <v>0</v>
      </c>
    </row>
    <row r="96" spans="1:64" s="17" customFormat="1" ht="30" x14ac:dyDescent="0.25">
      <c r="A96" s="59" t="s">
        <v>450</v>
      </c>
      <c r="B96" s="70">
        <f t="shared" ref="B96:AE96" si="125">SUM(B97:B97)</f>
        <v>0</v>
      </c>
      <c r="C96" s="70">
        <f t="shared" si="125"/>
        <v>0</v>
      </c>
      <c r="D96" s="70">
        <f t="shared" si="125"/>
        <v>0</v>
      </c>
      <c r="E96" s="70">
        <f t="shared" si="125"/>
        <v>0</v>
      </c>
      <c r="F96" s="70">
        <f t="shared" si="125"/>
        <v>0</v>
      </c>
      <c r="G96" s="70">
        <f t="shared" si="125"/>
        <v>0</v>
      </c>
      <c r="H96" s="70">
        <f t="shared" si="125"/>
        <v>0</v>
      </c>
      <c r="I96" s="70">
        <f t="shared" si="125"/>
        <v>0</v>
      </c>
      <c r="J96" s="70">
        <f t="shared" si="125"/>
        <v>0</v>
      </c>
      <c r="K96" s="70">
        <f t="shared" si="125"/>
        <v>0</v>
      </c>
      <c r="L96" s="70">
        <f t="shared" si="125"/>
        <v>0</v>
      </c>
      <c r="M96" s="70">
        <f t="shared" si="125"/>
        <v>0</v>
      </c>
      <c r="N96" s="70">
        <f t="shared" si="125"/>
        <v>0</v>
      </c>
      <c r="O96" s="70">
        <f t="shared" si="125"/>
        <v>0</v>
      </c>
      <c r="P96" s="70">
        <f t="shared" si="125"/>
        <v>0</v>
      </c>
      <c r="Q96" s="70">
        <f t="shared" si="125"/>
        <v>0</v>
      </c>
      <c r="R96" s="70">
        <f t="shared" si="125"/>
        <v>0</v>
      </c>
      <c r="S96" s="70">
        <f t="shared" si="125"/>
        <v>0</v>
      </c>
      <c r="T96" s="70">
        <f t="shared" si="125"/>
        <v>0</v>
      </c>
      <c r="U96" s="70">
        <f t="shared" si="125"/>
        <v>0</v>
      </c>
      <c r="V96" s="70">
        <f t="shared" si="125"/>
        <v>0</v>
      </c>
      <c r="W96" s="92">
        <f t="shared" si="125"/>
        <v>0</v>
      </c>
      <c r="X96" s="75">
        <f t="shared" si="125"/>
        <v>0</v>
      </c>
      <c r="Y96" s="75">
        <f t="shared" si="125"/>
        <v>8000000</v>
      </c>
      <c r="Z96" s="75">
        <f t="shared" si="125"/>
        <v>0</v>
      </c>
      <c r="AA96" s="75">
        <f t="shared" si="125"/>
        <v>0</v>
      </c>
      <c r="AB96" s="75">
        <f t="shared" si="125"/>
        <v>0</v>
      </c>
      <c r="AC96" s="75">
        <f t="shared" si="125"/>
        <v>0</v>
      </c>
      <c r="AD96" s="75">
        <f t="shared" si="125"/>
        <v>0</v>
      </c>
      <c r="AE96" s="75">
        <f t="shared" si="125"/>
        <v>0</v>
      </c>
      <c r="AF96" s="75"/>
      <c r="AG96" s="75"/>
      <c r="AH96" s="75">
        <f t="shared" ref="AH96:BJ96" si="126">SUM(AH97:AH97)</f>
        <v>0</v>
      </c>
      <c r="AI96" s="88">
        <f t="shared" si="126"/>
        <v>8000000</v>
      </c>
      <c r="AJ96" s="24">
        <f t="shared" si="126"/>
        <v>0</v>
      </c>
      <c r="AK96" s="24">
        <f t="shared" si="126"/>
        <v>0</v>
      </c>
      <c r="AL96" s="24">
        <f t="shared" si="126"/>
        <v>0</v>
      </c>
      <c r="AM96" s="24">
        <f t="shared" si="126"/>
        <v>0</v>
      </c>
      <c r="AN96" s="24">
        <f t="shared" si="126"/>
        <v>0</v>
      </c>
      <c r="AO96" s="24">
        <f t="shared" si="126"/>
        <v>0</v>
      </c>
      <c r="AP96" s="24">
        <f t="shared" si="126"/>
        <v>0</v>
      </c>
      <c r="AQ96" s="24">
        <f t="shared" si="126"/>
        <v>0</v>
      </c>
      <c r="AR96" s="24">
        <f t="shared" si="126"/>
        <v>0</v>
      </c>
      <c r="AS96" s="24">
        <f t="shared" si="126"/>
        <v>0</v>
      </c>
      <c r="AT96" s="24">
        <f t="shared" si="126"/>
        <v>0</v>
      </c>
      <c r="AU96" s="24">
        <f t="shared" si="126"/>
        <v>0</v>
      </c>
      <c r="AV96" s="24">
        <f t="shared" si="126"/>
        <v>0</v>
      </c>
      <c r="AW96" s="24">
        <f t="shared" si="126"/>
        <v>0</v>
      </c>
      <c r="AX96" s="24">
        <f t="shared" si="126"/>
        <v>0</v>
      </c>
      <c r="AY96" s="24">
        <f t="shared" si="126"/>
        <v>0</v>
      </c>
      <c r="AZ96" s="142">
        <f t="shared" si="126"/>
        <v>0</v>
      </c>
      <c r="BA96" s="24">
        <f t="shared" si="126"/>
        <v>0</v>
      </c>
      <c r="BB96" s="24">
        <f t="shared" si="126"/>
        <v>0</v>
      </c>
      <c r="BC96" s="24">
        <f t="shared" si="126"/>
        <v>0</v>
      </c>
      <c r="BD96" s="24">
        <f t="shared" si="126"/>
        <v>0</v>
      </c>
      <c r="BE96" s="24">
        <f t="shared" si="126"/>
        <v>0</v>
      </c>
      <c r="BF96" s="24">
        <f t="shared" si="126"/>
        <v>0</v>
      </c>
      <c r="BG96" s="24">
        <f t="shared" si="126"/>
        <v>0</v>
      </c>
      <c r="BH96" s="24">
        <f t="shared" si="126"/>
        <v>0</v>
      </c>
      <c r="BI96" s="24">
        <f t="shared" si="126"/>
        <v>0</v>
      </c>
      <c r="BJ96" s="83">
        <f t="shared" si="126"/>
        <v>0</v>
      </c>
      <c r="BK96" s="95">
        <f t="shared" si="121"/>
        <v>8000000</v>
      </c>
      <c r="BL96" s="95">
        <f t="shared" si="122"/>
        <v>8000000</v>
      </c>
    </row>
    <row r="97" spans="1:92" s="19" customFormat="1" ht="30" x14ac:dyDescent="0.25">
      <c r="A97" s="60" t="s">
        <v>356</v>
      </c>
      <c r="B97" s="71"/>
      <c r="C97" s="71">
        <v>0</v>
      </c>
      <c r="D97" s="71">
        <v>0</v>
      </c>
      <c r="E97" s="71">
        <v>0</v>
      </c>
      <c r="F97" s="71">
        <v>0</v>
      </c>
      <c r="G97" s="71">
        <v>0</v>
      </c>
      <c r="H97" s="71">
        <v>0</v>
      </c>
      <c r="I97" s="71">
        <v>0</v>
      </c>
      <c r="J97" s="71">
        <v>0</v>
      </c>
      <c r="K97" s="71">
        <v>0</v>
      </c>
      <c r="L97" s="71">
        <v>0</v>
      </c>
      <c r="M97" s="71">
        <v>0</v>
      </c>
      <c r="N97" s="71">
        <v>0</v>
      </c>
      <c r="O97" s="71">
        <v>0</v>
      </c>
      <c r="P97" s="71">
        <v>0</v>
      </c>
      <c r="Q97" s="71">
        <v>0</v>
      </c>
      <c r="R97" s="71"/>
      <c r="S97" s="71">
        <v>0</v>
      </c>
      <c r="T97" s="71">
        <v>0</v>
      </c>
      <c r="U97" s="71">
        <v>0</v>
      </c>
      <c r="V97" s="71">
        <v>0</v>
      </c>
      <c r="W97" s="93">
        <f>SUM(B97:V97)</f>
        <v>0</v>
      </c>
      <c r="X97" s="76"/>
      <c r="Y97" s="76">
        <v>8000000</v>
      </c>
      <c r="Z97" s="76"/>
      <c r="AA97" s="76"/>
      <c r="AB97" s="76"/>
      <c r="AC97" s="76"/>
      <c r="AD97" s="76"/>
      <c r="AE97" s="76"/>
      <c r="AF97" s="76"/>
      <c r="AG97" s="76"/>
      <c r="AH97" s="76"/>
      <c r="AI97" s="89">
        <f>SUM(X97:AH97)</f>
        <v>8000000</v>
      </c>
      <c r="AJ97" s="52"/>
      <c r="AK97" s="52"/>
      <c r="AL97" s="52"/>
      <c r="AM97" s="52"/>
      <c r="AN97" s="52"/>
      <c r="AO97" s="52"/>
      <c r="AP97" s="52"/>
      <c r="AQ97" s="52"/>
      <c r="AR97" s="52"/>
      <c r="AS97" s="52"/>
      <c r="AT97" s="52"/>
      <c r="AU97" s="52"/>
      <c r="AV97" s="52"/>
      <c r="AW97" s="52"/>
      <c r="AX97" s="52"/>
      <c r="AY97" s="52"/>
      <c r="AZ97" s="143"/>
      <c r="BA97" s="52"/>
      <c r="BB97" s="52"/>
      <c r="BC97" s="52"/>
      <c r="BD97" s="52"/>
      <c r="BE97" s="52"/>
      <c r="BF97" s="52"/>
      <c r="BG97" s="52"/>
      <c r="BH97" s="52"/>
      <c r="BI97" s="52"/>
      <c r="BJ97" s="84">
        <f>SUM(BA97:BI97)</f>
        <v>0</v>
      </c>
      <c r="BK97" s="97">
        <f t="shared" si="121"/>
        <v>8000000</v>
      </c>
      <c r="BL97" s="97">
        <f t="shared" si="122"/>
        <v>8000000</v>
      </c>
    </row>
    <row r="98" spans="1:92" s="17" customFormat="1" ht="30" x14ac:dyDescent="0.25">
      <c r="A98" s="59" t="s">
        <v>451</v>
      </c>
      <c r="B98" s="70">
        <f t="shared" ref="B98:AE98" si="127">SUM(B99:B99)</f>
        <v>0</v>
      </c>
      <c r="C98" s="70">
        <f t="shared" si="127"/>
        <v>0</v>
      </c>
      <c r="D98" s="70">
        <f t="shared" si="127"/>
        <v>0</v>
      </c>
      <c r="E98" s="70">
        <f t="shared" si="127"/>
        <v>0</v>
      </c>
      <c r="F98" s="70">
        <f t="shared" si="127"/>
        <v>0</v>
      </c>
      <c r="G98" s="70">
        <f t="shared" si="127"/>
        <v>0</v>
      </c>
      <c r="H98" s="70">
        <f t="shared" si="127"/>
        <v>0</v>
      </c>
      <c r="I98" s="70">
        <f t="shared" si="127"/>
        <v>0</v>
      </c>
      <c r="J98" s="70">
        <f t="shared" si="127"/>
        <v>0</v>
      </c>
      <c r="K98" s="70">
        <f t="shared" si="127"/>
        <v>0</v>
      </c>
      <c r="L98" s="70">
        <f t="shared" si="127"/>
        <v>0</v>
      </c>
      <c r="M98" s="70">
        <f t="shared" si="127"/>
        <v>0</v>
      </c>
      <c r="N98" s="70">
        <f t="shared" si="127"/>
        <v>0</v>
      </c>
      <c r="O98" s="70">
        <f t="shared" si="127"/>
        <v>0</v>
      </c>
      <c r="P98" s="70">
        <f t="shared" si="127"/>
        <v>0</v>
      </c>
      <c r="Q98" s="70">
        <f t="shared" si="127"/>
        <v>0</v>
      </c>
      <c r="R98" s="70">
        <f t="shared" si="127"/>
        <v>0</v>
      </c>
      <c r="S98" s="70">
        <f t="shared" si="127"/>
        <v>0</v>
      </c>
      <c r="T98" s="70">
        <f t="shared" si="127"/>
        <v>0</v>
      </c>
      <c r="U98" s="70">
        <f t="shared" si="127"/>
        <v>0</v>
      </c>
      <c r="V98" s="70">
        <f t="shared" si="127"/>
        <v>0</v>
      </c>
      <c r="W98" s="92">
        <f t="shared" si="127"/>
        <v>0</v>
      </c>
      <c r="X98" s="75">
        <f t="shared" si="127"/>
        <v>0</v>
      </c>
      <c r="Y98" s="75">
        <f t="shared" si="127"/>
        <v>0</v>
      </c>
      <c r="Z98" s="75">
        <f t="shared" si="127"/>
        <v>0</v>
      </c>
      <c r="AA98" s="75">
        <f t="shared" si="127"/>
        <v>0</v>
      </c>
      <c r="AB98" s="75">
        <f t="shared" si="127"/>
        <v>0</v>
      </c>
      <c r="AC98" s="75">
        <f t="shared" si="127"/>
        <v>0</v>
      </c>
      <c r="AD98" s="75">
        <f t="shared" si="127"/>
        <v>0</v>
      </c>
      <c r="AE98" s="75">
        <f t="shared" si="127"/>
        <v>0</v>
      </c>
      <c r="AF98" s="75"/>
      <c r="AG98" s="75"/>
      <c r="AH98" s="75">
        <f t="shared" ref="AH98:BJ98" si="128">SUM(AH99:AH99)</f>
        <v>0</v>
      </c>
      <c r="AI98" s="88">
        <f t="shared" si="128"/>
        <v>0</v>
      </c>
      <c r="AJ98" s="24">
        <f t="shared" si="128"/>
        <v>0</v>
      </c>
      <c r="AK98" s="24">
        <f t="shared" si="128"/>
        <v>0</v>
      </c>
      <c r="AL98" s="24">
        <f t="shared" si="128"/>
        <v>0</v>
      </c>
      <c r="AM98" s="24">
        <f t="shared" si="128"/>
        <v>0</v>
      </c>
      <c r="AN98" s="24">
        <f t="shared" si="128"/>
        <v>0</v>
      </c>
      <c r="AO98" s="24">
        <f t="shared" si="128"/>
        <v>0</v>
      </c>
      <c r="AP98" s="24">
        <f t="shared" si="128"/>
        <v>0</v>
      </c>
      <c r="AQ98" s="24">
        <f t="shared" si="128"/>
        <v>0</v>
      </c>
      <c r="AR98" s="24">
        <f t="shared" si="128"/>
        <v>0</v>
      </c>
      <c r="AS98" s="24">
        <f t="shared" si="128"/>
        <v>0</v>
      </c>
      <c r="AT98" s="24">
        <f t="shared" si="128"/>
        <v>0</v>
      </c>
      <c r="AU98" s="24">
        <f t="shared" si="128"/>
        <v>0</v>
      </c>
      <c r="AV98" s="24">
        <f t="shared" si="128"/>
        <v>0</v>
      </c>
      <c r="AW98" s="24">
        <f t="shared" si="128"/>
        <v>0</v>
      </c>
      <c r="AX98" s="24">
        <f t="shared" si="128"/>
        <v>0</v>
      </c>
      <c r="AY98" s="24">
        <f t="shared" si="128"/>
        <v>0</v>
      </c>
      <c r="AZ98" s="142">
        <f t="shared" si="128"/>
        <v>0</v>
      </c>
      <c r="BA98" s="24">
        <f t="shared" si="128"/>
        <v>0</v>
      </c>
      <c r="BB98" s="24">
        <f t="shared" si="128"/>
        <v>0</v>
      </c>
      <c r="BC98" s="24">
        <f t="shared" si="128"/>
        <v>0</v>
      </c>
      <c r="BD98" s="24">
        <f t="shared" si="128"/>
        <v>0</v>
      </c>
      <c r="BE98" s="24">
        <f t="shared" si="128"/>
        <v>0</v>
      </c>
      <c r="BF98" s="24">
        <f t="shared" si="128"/>
        <v>0</v>
      </c>
      <c r="BG98" s="24">
        <f t="shared" si="128"/>
        <v>0</v>
      </c>
      <c r="BH98" s="24">
        <f t="shared" si="128"/>
        <v>0</v>
      </c>
      <c r="BI98" s="24">
        <f t="shared" si="128"/>
        <v>0</v>
      </c>
      <c r="BJ98" s="83">
        <f t="shared" si="128"/>
        <v>0</v>
      </c>
      <c r="BK98" s="95">
        <f t="shared" si="121"/>
        <v>0</v>
      </c>
      <c r="BL98" s="95">
        <f t="shared" si="122"/>
        <v>0</v>
      </c>
    </row>
    <row r="99" spans="1:92" s="19" customFormat="1" x14ac:dyDescent="0.25">
      <c r="A99" s="60" t="s">
        <v>623</v>
      </c>
      <c r="B99" s="71">
        <v>0</v>
      </c>
      <c r="C99" s="71">
        <v>0</v>
      </c>
      <c r="D99" s="71">
        <v>0</v>
      </c>
      <c r="E99" s="71">
        <v>0</v>
      </c>
      <c r="F99" s="71">
        <v>0</v>
      </c>
      <c r="G99" s="71">
        <v>0</v>
      </c>
      <c r="H99" s="71">
        <v>0</v>
      </c>
      <c r="I99" s="71">
        <v>0</v>
      </c>
      <c r="J99" s="71">
        <v>0</v>
      </c>
      <c r="K99" s="71">
        <v>0</v>
      </c>
      <c r="L99" s="71">
        <v>0</v>
      </c>
      <c r="M99" s="71">
        <v>0</v>
      </c>
      <c r="N99" s="71">
        <v>0</v>
      </c>
      <c r="O99" s="71">
        <v>0</v>
      </c>
      <c r="P99" s="71">
        <v>0</v>
      </c>
      <c r="Q99" s="71">
        <v>0</v>
      </c>
      <c r="R99" s="71">
        <v>0</v>
      </c>
      <c r="S99" s="71">
        <v>0</v>
      </c>
      <c r="T99" s="71">
        <v>0</v>
      </c>
      <c r="U99" s="71">
        <v>0</v>
      </c>
      <c r="V99" s="71">
        <v>0</v>
      </c>
      <c r="W99" s="93">
        <f>SUM(B99:V99)</f>
        <v>0</v>
      </c>
      <c r="X99" s="76"/>
      <c r="Y99" s="76"/>
      <c r="Z99" s="76"/>
      <c r="AA99" s="76"/>
      <c r="AB99" s="76"/>
      <c r="AC99" s="76"/>
      <c r="AD99" s="76"/>
      <c r="AE99" s="76"/>
      <c r="AF99" s="76"/>
      <c r="AG99" s="76"/>
      <c r="AH99" s="76"/>
      <c r="AI99" s="89">
        <f>SUM(X99:AH99)</f>
        <v>0</v>
      </c>
      <c r="AJ99" s="52"/>
      <c r="AK99" s="52"/>
      <c r="AL99" s="52"/>
      <c r="AM99" s="52"/>
      <c r="AN99" s="52"/>
      <c r="AO99" s="52"/>
      <c r="AP99" s="52"/>
      <c r="AQ99" s="52"/>
      <c r="AR99" s="52"/>
      <c r="AS99" s="52"/>
      <c r="AT99" s="52"/>
      <c r="AU99" s="52"/>
      <c r="AV99" s="52"/>
      <c r="AW99" s="52"/>
      <c r="AX99" s="52"/>
      <c r="AY99" s="52"/>
      <c r="AZ99" s="143"/>
      <c r="BA99" s="52"/>
      <c r="BB99" s="52"/>
      <c r="BC99" s="52"/>
      <c r="BD99" s="52"/>
      <c r="BE99" s="52"/>
      <c r="BF99" s="52"/>
      <c r="BG99" s="52"/>
      <c r="BH99" s="52"/>
      <c r="BI99" s="52"/>
      <c r="BJ99" s="84">
        <f>SUM(BA99:BI99)</f>
        <v>0</v>
      </c>
      <c r="BK99" s="97">
        <f t="shared" si="121"/>
        <v>0</v>
      </c>
      <c r="BL99" s="97">
        <f t="shared" si="122"/>
        <v>0</v>
      </c>
    </row>
    <row r="100" spans="1:92" s="17" customFormat="1" ht="30" x14ac:dyDescent="0.25">
      <c r="A100" s="59" t="s">
        <v>452</v>
      </c>
      <c r="B100" s="70">
        <f t="shared" ref="B100:AE100" si="129">SUM(B101:B101)</f>
        <v>0</v>
      </c>
      <c r="C100" s="70">
        <f t="shared" si="129"/>
        <v>0</v>
      </c>
      <c r="D100" s="70">
        <f t="shared" si="129"/>
        <v>0</v>
      </c>
      <c r="E100" s="70">
        <f t="shared" si="129"/>
        <v>0</v>
      </c>
      <c r="F100" s="70">
        <f t="shared" si="129"/>
        <v>0</v>
      </c>
      <c r="G100" s="70">
        <f t="shared" si="129"/>
        <v>0</v>
      </c>
      <c r="H100" s="70">
        <f t="shared" si="129"/>
        <v>0</v>
      </c>
      <c r="I100" s="70">
        <f t="shared" si="129"/>
        <v>0</v>
      </c>
      <c r="J100" s="70">
        <f t="shared" si="129"/>
        <v>0</v>
      </c>
      <c r="K100" s="70">
        <f t="shared" si="129"/>
        <v>0</v>
      </c>
      <c r="L100" s="70">
        <f t="shared" si="129"/>
        <v>0</v>
      </c>
      <c r="M100" s="70">
        <f t="shared" si="129"/>
        <v>0</v>
      </c>
      <c r="N100" s="70">
        <f t="shared" si="129"/>
        <v>0</v>
      </c>
      <c r="O100" s="70">
        <f t="shared" si="129"/>
        <v>0</v>
      </c>
      <c r="P100" s="70">
        <f t="shared" si="129"/>
        <v>0</v>
      </c>
      <c r="Q100" s="70">
        <f t="shared" si="129"/>
        <v>0</v>
      </c>
      <c r="R100" s="70">
        <f t="shared" si="129"/>
        <v>0</v>
      </c>
      <c r="S100" s="70">
        <f t="shared" si="129"/>
        <v>0</v>
      </c>
      <c r="T100" s="70">
        <f t="shared" si="129"/>
        <v>0</v>
      </c>
      <c r="U100" s="70">
        <f t="shared" si="129"/>
        <v>0</v>
      </c>
      <c r="V100" s="70">
        <f t="shared" si="129"/>
        <v>0</v>
      </c>
      <c r="W100" s="92">
        <f t="shared" si="129"/>
        <v>0</v>
      </c>
      <c r="X100" s="75">
        <f t="shared" si="129"/>
        <v>0</v>
      </c>
      <c r="Y100" s="75">
        <f t="shared" si="129"/>
        <v>3531419</v>
      </c>
      <c r="Z100" s="75">
        <f t="shared" si="129"/>
        <v>0</v>
      </c>
      <c r="AA100" s="75">
        <f t="shared" si="129"/>
        <v>0</v>
      </c>
      <c r="AB100" s="75">
        <f t="shared" si="129"/>
        <v>0</v>
      </c>
      <c r="AC100" s="75">
        <f t="shared" si="129"/>
        <v>0</v>
      </c>
      <c r="AD100" s="75">
        <f t="shared" si="129"/>
        <v>0</v>
      </c>
      <c r="AE100" s="75">
        <f t="shared" si="129"/>
        <v>0</v>
      </c>
      <c r="AF100" s="75"/>
      <c r="AG100" s="75"/>
      <c r="AH100" s="75">
        <f t="shared" ref="AH100:BJ100" si="130">SUM(AH101:AH101)</f>
        <v>0</v>
      </c>
      <c r="AI100" s="88">
        <f t="shared" si="130"/>
        <v>3531419</v>
      </c>
      <c r="AJ100" s="24">
        <f t="shared" si="130"/>
        <v>0</v>
      </c>
      <c r="AK100" s="24">
        <f t="shared" si="130"/>
        <v>0</v>
      </c>
      <c r="AL100" s="24">
        <f t="shared" si="130"/>
        <v>0</v>
      </c>
      <c r="AM100" s="24">
        <f t="shared" si="130"/>
        <v>0</v>
      </c>
      <c r="AN100" s="24">
        <f t="shared" si="130"/>
        <v>0</v>
      </c>
      <c r="AO100" s="24">
        <f t="shared" si="130"/>
        <v>0</v>
      </c>
      <c r="AP100" s="24">
        <f t="shared" si="130"/>
        <v>0</v>
      </c>
      <c r="AQ100" s="24">
        <f t="shared" si="130"/>
        <v>0</v>
      </c>
      <c r="AR100" s="24">
        <f t="shared" si="130"/>
        <v>0</v>
      </c>
      <c r="AS100" s="24">
        <f t="shared" si="130"/>
        <v>0</v>
      </c>
      <c r="AT100" s="24">
        <f t="shared" si="130"/>
        <v>0</v>
      </c>
      <c r="AU100" s="24">
        <f t="shared" si="130"/>
        <v>0</v>
      </c>
      <c r="AV100" s="24">
        <f t="shared" si="130"/>
        <v>0</v>
      </c>
      <c r="AW100" s="24">
        <f t="shared" si="130"/>
        <v>0</v>
      </c>
      <c r="AX100" s="24">
        <f t="shared" si="130"/>
        <v>0</v>
      </c>
      <c r="AY100" s="24">
        <f t="shared" si="130"/>
        <v>0</v>
      </c>
      <c r="AZ100" s="142">
        <f t="shared" si="130"/>
        <v>0</v>
      </c>
      <c r="BA100" s="24">
        <f t="shared" si="130"/>
        <v>0</v>
      </c>
      <c r="BB100" s="24">
        <f t="shared" si="130"/>
        <v>0</v>
      </c>
      <c r="BC100" s="24">
        <f t="shared" si="130"/>
        <v>0</v>
      </c>
      <c r="BD100" s="24">
        <f t="shared" si="130"/>
        <v>0</v>
      </c>
      <c r="BE100" s="24">
        <f t="shared" si="130"/>
        <v>0</v>
      </c>
      <c r="BF100" s="24">
        <f t="shared" si="130"/>
        <v>0</v>
      </c>
      <c r="BG100" s="24">
        <f t="shared" si="130"/>
        <v>0</v>
      </c>
      <c r="BH100" s="24">
        <f t="shared" si="130"/>
        <v>0</v>
      </c>
      <c r="BI100" s="24">
        <f t="shared" si="130"/>
        <v>0</v>
      </c>
      <c r="BJ100" s="83">
        <f t="shared" si="130"/>
        <v>0</v>
      </c>
      <c r="BK100" s="95">
        <f t="shared" si="121"/>
        <v>3531419</v>
      </c>
      <c r="BL100" s="95">
        <f t="shared" si="122"/>
        <v>3531419</v>
      </c>
    </row>
    <row r="101" spans="1:92" s="19" customFormat="1" ht="30" x14ac:dyDescent="0.25">
      <c r="A101" s="60" t="s">
        <v>622</v>
      </c>
      <c r="B101" s="71">
        <v>0</v>
      </c>
      <c r="C101" s="71">
        <v>0</v>
      </c>
      <c r="D101" s="71">
        <v>0</v>
      </c>
      <c r="E101" s="71">
        <v>0</v>
      </c>
      <c r="F101" s="71">
        <v>0</v>
      </c>
      <c r="G101" s="71">
        <v>0</v>
      </c>
      <c r="H101" s="71">
        <v>0</v>
      </c>
      <c r="I101" s="71">
        <v>0</v>
      </c>
      <c r="J101" s="71">
        <v>0</v>
      </c>
      <c r="K101" s="71">
        <v>0</v>
      </c>
      <c r="L101" s="71">
        <v>0</v>
      </c>
      <c r="M101" s="71">
        <v>0</v>
      </c>
      <c r="N101" s="71">
        <v>0</v>
      </c>
      <c r="O101" s="71">
        <v>0</v>
      </c>
      <c r="P101" s="71">
        <v>0</v>
      </c>
      <c r="Q101" s="71">
        <v>0</v>
      </c>
      <c r="R101" s="71"/>
      <c r="S101" s="71">
        <v>0</v>
      </c>
      <c r="T101" s="71">
        <v>0</v>
      </c>
      <c r="U101" s="71">
        <v>0</v>
      </c>
      <c r="V101" s="71">
        <v>0</v>
      </c>
      <c r="W101" s="93">
        <f>SUM(B101:V101)</f>
        <v>0</v>
      </c>
      <c r="X101" s="76"/>
      <c r="Y101" s="76">
        <v>3531419</v>
      </c>
      <c r="Z101" s="76"/>
      <c r="AA101" s="76"/>
      <c r="AB101" s="76"/>
      <c r="AC101" s="76"/>
      <c r="AD101" s="76"/>
      <c r="AE101" s="76"/>
      <c r="AF101" s="76"/>
      <c r="AG101" s="76"/>
      <c r="AH101" s="76"/>
      <c r="AI101" s="89">
        <f>SUM(X101:AH101)</f>
        <v>3531419</v>
      </c>
      <c r="AJ101" s="52"/>
      <c r="AK101" s="52"/>
      <c r="AL101" s="52"/>
      <c r="AM101" s="52"/>
      <c r="AN101" s="52"/>
      <c r="AO101" s="52"/>
      <c r="AP101" s="52"/>
      <c r="AQ101" s="52"/>
      <c r="AR101" s="52"/>
      <c r="AS101" s="52"/>
      <c r="AT101" s="52"/>
      <c r="AU101" s="52"/>
      <c r="AV101" s="52"/>
      <c r="AW101" s="52"/>
      <c r="AX101" s="52"/>
      <c r="AY101" s="52"/>
      <c r="AZ101" s="143"/>
      <c r="BA101" s="52"/>
      <c r="BB101" s="52"/>
      <c r="BC101" s="52"/>
      <c r="BD101" s="52"/>
      <c r="BE101" s="52"/>
      <c r="BF101" s="52"/>
      <c r="BG101" s="52"/>
      <c r="BH101" s="52"/>
      <c r="BI101" s="52"/>
      <c r="BJ101" s="84">
        <f>SUM(BA101:BI101)</f>
        <v>0</v>
      </c>
      <c r="BK101" s="97">
        <f t="shared" si="121"/>
        <v>3531419</v>
      </c>
      <c r="BL101" s="97">
        <f t="shared" si="122"/>
        <v>3531419</v>
      </c>
    </row>
    <row r="102" spans="1:92" s="17" customFormat="1" x14ac:dyDescent="0.25">
      <c r="A102" s="64" t="s">
        <v>453</v>
      </c>
      <c r="B102" s="70">
        <f t="shared" ref="B102:W103" si="131">+B103</f>
        <v>0</v>
      </c>
      <c r="C102" s="70">
        <f t="shared" si="131"/>
        <v>0</v>
      </c>
      <c r="D102" s="70">
        <f t="shared" si="131"/>
        <v>0</v>
      </c>
      <c r="E102" s="70">
        <f t="shared" si="131"/>
        <v>0</v>
      </c>
      <c r="F102" s="70">
        <f t="shared" si="131"/>
        <v>0</v>
      </c>
      <c r="G102" s="70">
        <f t="shared" si="131"/>
        <v>127800000</v>
      </c>
      <c r="H102" s="70">
        <f t="shared" si="131"/>
        <v>0</v>
      </c>
      <c r="I102" s="70">
        <f t="shared" si="131"/>
        <v>0</v>
      </c>
      <c r="J102" s="70">
        <f t="shared" si="131"/>
        <v>0</v>
      </c>
      <c r="K102" s="70">
        <f t="shared" si="131"/>
        <v>0</v>
      </c>
      <c r="L102" s="70">
        <f t="shared" si="131"/>
        <v>0</v>
      </c>
      <c r="M102" s="70">
        <f t="shared" si="131"/>
        <v>0</v>
      </c>
      <c r="N102" s="70">
        <f t="shared" si="131"/>
        <v>0</v>
      </c>
      <c r="O102" s="70">
        <f t="shared" si="131"/>
        <v>15100000</v>
      </c>
      <c r="P102" s="70">
        <f t="shared" si="131"/>
        <v>0</v>
      </c>
      <c r="Q102" s="70">
        <f t="shared" si="131"/>
        <v>0</v>
      </c>
      <c r="R102" s="70">
        <f t="shared" si="131"/>
        <v>0</v>
      </c>
      <c r="S102" s="70">
        <f t="shared" si="131"/>
        <v>0</v>
      </c>
      <c r="T102" s="70">
        <f t="shared" si="131"/>
        <v>0</v>
      </c>
      <c r="U102" s="70">
        <f t="shared" si="131"/>
        <v>0</v>
      </c>
      <c r="V102" s="70">
        <f t="shared" si="131"/>
        <v>0</v>
      </c>
      <c r="W102" s="92">
        <f t="shared" si="131"/>
        <v>142900000</v>
      </c>
      <c r="X102" s="75">
        <f t="shared" ref="C102:BJ103" si="132">+X103</f>
        <v>0</v>
      </c>
      <c r="Y102" s="75">
        <f t="shared" si="132"/>
        <v>0</v>
      </c>
      <c r="Z102" s="75">
        <f t="shared" si="132"/>
        <v>11906416</v>
      </c>
      <c r="AA102" s="75">
        <f t="shared" si="132"/>
        <v>0</v>
      </c>
      <c r="AB102" s="75">
        <f t="shared" si="132"/>
        <v>0</v>
      </c>
      <c r="AC102" s="75">
        <f t="shared" si="132"/>
        <v>0</v>
      </c>
      <c r="AD102" s="75">
        <f t="shared" si="132"/>
        <v>0</v>
      </c>
      <c r="AE102" s="75">
        <f t="shared" si="132"/>
        <v>0</v>
      </c>
      <c r="AF102" s="75"/>
      <c r="AG102" s="75"/>
      <c r="AH102" s="75">
        <f t="shared" si="132"/>
        <v>0</v>
      </c>
      <c r="AI102" s="88">
        <f t="shared" si="132"/>
        <v>11906416</v>
      </c>
      <c r="AJ102" s="24">
        <f t="shared" si="132"/>
        <v>0</v>
      </c>
      <c r="AK102" s="24">
        <f t="shared" si="132"/>
        <v>8693642</v>
      </c>
      <c r="AL102" s="24">
        <f t="shared" si="132"/>
        <v>0</v>
      </c>
      <c r="AM102" s="24">
        <f t="shared" si="132"/>
        <v>0</v>
      </c>
      <c r="AN102" s="24">
        <f t="shared" si="132"/>
        <v>0</v>
      </c>
      <c r="AO102" s="24">
        <f t="shared" si="132"/>
        <v>0</v>
      </c>
      <c r="AP102" s="24">
        <f t="shared" si="132"/>
        <v>0</v>
      </c>
      <c r="AQ102" s="24">
        <f t="shared" si="132"/>
        <v>0</v>
      </c>
      <c r="AR102" s="24">
        <f t="shared" si="132"/>
        <v>0</v>
      </c>
      <c r="AS102" s="24">
        <f t="shared" si="132"/>
        <v>0</v>
      </c>
      <c r="AT102" s="24">
        <f t="shared" si="132"/>
        <v>0</v>
      </c>
      <c r="AU102" s="24">
        <f t="shared" si="132"/>
        <v>0</v>
      </c>
      <c r="AV102" s="24">
        <f t="shared" ref="AV102:AZ103" si="133">+AV103</f>
        <v>0</v>
      </c>
      <c r="AW102" s="24">
        <f t="shared" si="133"/>
        <v>0</v>
      </c>
      <c r="AX102" s="24">
        <f t="shared" si="133"/>
        <v>0</v>
      </c>
      <c r="AY102" s="24">
        <f t="shared" si="133"/>
        <v>0</v>
      </c>
      <c r="AZ102" s="142">
        <f t="shared" si="133"/>
        <v>8693642</v>
      </c>
      <c r="BA102" s="24">
        <f t="shared" si="132"/>
        <v>0</v>
      </c>
      <c r="BB102" s="24">
        <f t="shared" si="132"/>
        <v>0</v>
      </c>
      <c r="BC102" s="24">
        <f t="shared" si="132"/>
        <v>0</v>
      </c>
      <c r="BD102" s="24">
        <f t="shared" si="132"/>
        <v>0</v>
      </c>
      <c r="BE102" s="24">
        <f t="shared" si="132"/>
        <v>0</v>
      </c>
      <c r="BF102" s="24">
        <f t="shared" si="132"/>
        <v>0</v>
      </c>
      <c r="BG102" s="24">
        <f t="shared" si="132"/>
        <v>0</v>
      </c>
      <c r="BH102" s="24">
        <f t="shared" si="132"/>
        <v>0</v>
      </c>
      <c r="BI102" s="24">
        <f t="shared" si="132"/>
        <v>0</v>
      </c>
      <c r="BJ102" s="83">
        <f t="shared" si="132"/>
        <v>0</v>
      </c>
      <c r="BK102" s="95">
        <f t="shared" si="121"/>
        <v>20600058</v>
      </c>
      <c r="BL102" s="95">
        <f t="shared" si="122"/>
        <v>163500058</v>
      </c>
    </row>
    <row r="103" spans="1:92" s="17" customFormat="1" ht="30" x14ac:dyDescent="0.25">
      <c r="A103" s="58" t="s">
        <v>454</v>
      </c>
      <c r="B103" s="70">
        <f t="shared" si="131"/>
        <v>0</v>
      </c>
      <c r="C103" s="70">
        <f t="shared" si="132"/>
        <v>0</v>
      </c>
      <c r="D103" s="70">
        <f t="shared" si="132"/>
        <v>0</v>
      </c>
      <c r="E103" s="70">
        <f t="shared" si="132"/>
        <v>0</v>
      </c>
      <c r="F103" s="70">
        <f t="shared" si="132"/>
        <v>0</v>
      </c>
      <c r="G103" s="70">
        <f t="shared" si="132"/>
        <v>127800000</v>
      </c>
      <c r="H103" s="70">
        <f t="shared" si="132"/>
        <v>0</v>
      </c>
      <c r="I103" s="70">
        <f t="shared" si="132"/>
        <v>0</v>
      </c>
      <c r="J103" s="70">
        <f t="shared" si="132"/>
        <v>0</v>
      </c>
      <c r="K103" s="70">
        <f t="shared" si="132"/>
        <v>0</v>
      </c>
      <c r="L103" s="70">
        <f t="shared" si="132"/>
        <v>0</v>
      </c>
      <c r="M103" s="70">
        <f t="shared" si="132"/>
        <v>0</v>
      </c>
      <c r="N103" s="70">
        <f t="shared" si="132"/>
        <v>0</v>
      </c>
      <c r="O103" s="70">
        <f t="shared" si="132"/>
        <v>15100000</v>
      </c>
      <c r="P103" s="70">
        <f t="shared" si="132"/>
        <v>0</v>
      </c>
      <c r="Q103" s="70">
        <f t="shared" si="132"/>
        <v>0</v>
      </c>
      <c r="R103" s="70">
        <f t="shared" si="132"/>
        <v>0</v>
      </c>
      <c r="S103" s="70">
        <f t="shared" si="132"/>
        <v>0</v>
      </c>
      <c r="T103" s="70">
        <f t="shared" si="132"/>
        <v>0</v>
      </c>
      <c r="U103" s="70">
        <f t="shared" si="132"/>
        <v>0</v>
      </c>
      <c r="V103" s="70">
        <f t="shared" si="132"/>
        <v>0</v>
      </c>
      <c r="W103" s="92">
        <f t="shared" si="132"/>
        <v>142900000</v>
      </c>
      <c r="X103" s="75">
        <f t="shared" si="132"/>
        <v>0</v>
      </c>
      <c r="Y103" s="75">
        <f t="shared" si="132"/>
        <v>0</v>
      </c>
      <c r="Z103" s="75">
        <f t="shared" si="132"/>
        <v>11906416</v>
      </c>
      <c r="AA103" s="75">
        <f t="shared" si="132"/>
        <v>0</v>
      </c>
      <c r="AB103" s="75">
        <f t="shared" si="132"/>
        <v>0</v>
      </c>
      <c r="AC103" s="75">
        <f t="shared" si="132"/>
        <v>0</v>
      </c>
      <c r="AD103" s="75">
        <f t="shared" si="132"/>
        <v>0</v>
      </c>
      <c r="AE103" s="75">
        <f t="shared" si="132"/>
        <v>0</v>
      </c>
      <c r="AF103" s="75"/>
      <c r="AG103" s="75"/>
      <c r="AH103" s="75">
        <f t="shared" si="132"/>
        <v>0</v>
      </c>
      <c r="AI103" s="88">
        <f t="shared" si="132"/>
        <v>11906416</v>
      </c>
      <c r="AJ103" s="24">
        <f t="shared" si="132"/>
        <v>0</v>
      </c>
      <c r="AK103" s="24">
        <f t="shared" si="132"/>
        <v>8693642</v>
      </c>
      <c r="AL103" s="24">
        <f t="shared" si="132"/>
        <v>0</v>
      </c>
      <c r="AM103" s="24">
        <f t="shared" si="132"/>
        <v>0</v>
      </c>
      <c r="AN103" s="24">
        <f t="shared" si="132"/>
        <v>0</v>
      </c>
      <c r="AO103" s="24">
        <f t="shared" si="132"/>
        <v>0</v>
      </c>
      <c r="AP103" s="24">
        <f t="shared" si="132"/>
        <v>0</v>
      </c>
      <c r="AQ103" s="24">
        <f t="shared" si="132"/>
        <v>0</v>
      </c>
      <c r="AR103" s="24">
        <f t="shared" si="132"/>
        <v>0</v>
      </c>
      <c r="AS103" s="24">
        <f t="shared" si="132"/>
        <v>0</v>
      </c>
      <c r="AT103" s="24">
        <f t="shared" si="132"/>
        <v>0</v>
      </c>
      <c r="AU103" s="24">
        <f t="shared" si="132"/>
        <v>0</v>
      </c>
      <c r="AV103" s="24">
        <f t="shared" si="133"/>
        <v>0</v>
      </c>
      <c r="AW103" s="24">
        <f t="shared" si="133"/>
        <v>0</v>
      </c>
      <c r="AX103" s="24">
        <f t="shared" si="133"/>
        <v>0</v>
      </c>
      <c r="AY103" s="24">
        <f t="shared" si="133"/>
        <v>0</v>
      </c>
      <c r="AZ103" s="142">
        <f t="shared" si="133"/>
        <v>8693642</v>
      </c>
      <c r="BA103" s="24">
        <f t="shared" si="132"/>
        <v>0</v>
      </c>
      <c r="BB103" s="24">
        <f t="shared" si="132"/>
        <v>0</v>
      </c>
      <c r="BC103" s="24">
        <f t="shared" si="132"/>
        <v>0</v>
      </c>
      <c r="BD103" s="24">
        <f t="shared" si="132"/>
        <v>0</v>
      </c>
      <c r="BE103" s="24">
        <f t="shared" si="132"/>
        <v>0</v>
      </c>
      <c r="BF103" s="24">
        <f t="shared" si="132"/>
        <v>0</v>
      </c>
      <c r="BG103" s="24">
        <f t="shared" si="132"/>
        <v>0</v>
      </c>
      <c r="BH103" s="24">
        <f t="shared" si="132"/>
        <v>0</v>
      </c>
      <c r="BI103" s="24">
        <f t="shared" si="132"/>
        <v>0</v>
      </c>
      <c r="BJ103" s="83">
        <f t="shared" si="132"/>
        <v>0</v>
      </c>
      <c r="BK103" s="95">
        <f t="shared" si="121"/>
        <v>20600058</v>
      </c>
      <c r="BL103" s="95">
        <f t="shared" si="122"/>
        <v>163500058</v>
      </c>
    </row>
    <row r="104" spans="1:92" s="17" customFormat="1" ht="60" x14ac:dyDescent="0.25">
      <c r="A104" s="62" t="s">
        <v>455</v>
      </c>
      <c r="B104" s="70">
        <f t="shared" ref="B104:AE104" si="134">SUM(B105:B107)</f>
        <v>0</v>
      </c>
      <c r="C104" s="70">
        <f t="shared" si="134"/>
        <v>0</v>
      </c>
      <c r="D104" s="70">
        <f t="shared" si="134"/>
        <v>0</v>
      </c>
      <c r="E104" s="70">
        <f t="shared" si="134"/>
        <v>0</v>
      </c>
      <c r="F104" s="70">
        <f t="shared" si="134"/>
        <v>0</v>
      </c>
      <c r="G104" s="70">
        <f t="shared" si="134"/>
        <v>127800000</v>
      </c>
      <c r="H104" s="70">
        <f t="shared" si="134"/>
        <v>0</v>
      </c>
      <c r="I104" s="70">
        <f t="shared" si="134"/>
        <v>0</v>
      </c>
      <c r="J104" s="70">
        <f t="shared" si="134"/>
        <v>0</v>
      </c>
      <c r="K104" s="70">
        <f t="shared" si="134"/>
        <v>0</v>
      </c>
      <c r="L104" s="70">
        <f t="shared" si="134"/>
        <v>0</v>
      </c>
      <c r="M104" s="70">
        <f t="shared" si="134"/>
        <v>0</v>
      </c>
      <c r="N104" s="70">
        <f t="shared" si="134"/>
        <v>0</v>
      </c>
      <c r="O104" s="70">
        <f t="shared" si="134"/>
        <v>15100000</v>
      </c>
      <c r="P104" s="70">
        <f t="shared" si="134"/>
        <v>0</v>
      </c>
      <c r="Q104" s="70">
        <f t="shared" si="134"/>
        <v>0</v>
      </c>
      <c r="R104" s="70">
        <f t="shared" si="134"/>
        <v>0</v>
      </c>
      <c r="S104" s="70">
        <f t="shared" si="134"/>
        <v>0</v>
      </c>
      <c r="T104" s="70">
        <f t="shared" si="134"/>
        <v>0</v>
      </c>
      <c r="U104" s="70">
        <f t="shared" si="134"/>
        <v>0</v>
      </c>
      <c r="V104" s="70">
        <f t="shared" si="134"/>
        <v>0</v>
      </c>
      <c r="W104" s="92">
        <f t="shared" si="134"/>
        <v>142900000</v>
      </c>
      <c r="X104" s="75">
        <f t="shared" si="134"/>
        <v>0</v>
      </c>
      <c r="Y104" s="75">
        <f t="shared" si="134"/>
        <v>0</v>
      </c>
      <c r="Z104" s="75">
        <f t="shared" si="134"/>
        <v>11906416</v>
      </c>
      <c r="AA104" s="75">
        <f t="shared" si="134"/>
        <v>0</v>
      </c>
      <c r="AB104" s="75">
        <f t="shared" si="134"/>
        <v>0</v>
      </c>
      <c r="AC104" s="75">
        <f t="shared" si="134"/>
        <v>0</v>
      </c>
      <c r="AD104" s="75">
        <f t="shared" si="134"/>
        <v>0</v>
      </c>
      <c r="AE104" s="75">
        <f t="shared" si="134"/>
        <v>0</v>
      </c>
      <c r="AF104" s="75"/>
      <c r="AG104" s="75"/>
      <c r="AH104" s="75">
        <f t="shared" ref="AH104:BJ104" si="135">SUM(AH105:AH107)</f>
        <v>0</v>
      </c>
      <c r="AI104" s="88">
        <f t="shared" si="135"/>
        <v>11906416</v>
      </c>
      <c r="AJ104" s="24">
        <f t="shared" si="135"/>
        <v>0</v>
      </c>
      <c r="AK104" s="24">
        <f t="shared" si="135"/>
        <v>8693642</v>
      </c>
      <c r="AL104" s="24">
        <f t="shared" si="135"/>
        <v>0</v>
      </c>
      <c r="AM104" s="24">
        <f t="shared" si="135"/>
        <v>0</v>
      </c>
      <c r="AN104" s="24">
        <f t="shared" si="135"/>
        <v>0</v>
      </c>
      <c r="AO104" s="24">
        <f t="shared" si="135"/>
        <v>0</v>
      </c>
      <c r="AP104" s="24">
        <f t="shared" si="135"/>
        <v>0</v>
      </c>
      <c r="AQ104" s="24">
        <f t="shared" si="135"/>
        <v>0</v>
      </c>
      <c r="AR104" s="24">
        <f t="shared" si="135"/>
        <v>0</v>
      </c>
      <c r="AS104" s="24">
        <f t="shared" si="135"/>
        <v>0</v>
      </c>
      <c r="AT104" s="24">
        <f t="shared" si="135"/>
        <v>0</v>
      </c>
      <c r="AU104" s="24">
        <f t="shared" si="135"/>
        <v>0</v>
      </c>
      <c r="AV104" s="24">
        <f t="shared" si="135"/>
        <v>0</v>
      </c>
      <c r="AW104" s="24">
        <f t="shared" si="135"/>
        <v>0</v>
      </c>
      <c r="AX104" s="24">
        <f t="shared" si="135"/>
        <v>0</v>
      </c>
      <c r="AY104" s="24">
        <f t="shared" si="135"/>
        <v>0</v>
      </c>
      <c r="AZ104" s="142">
        <f t="shared" si="135"/>
        <v>8693642</v>
      </c>
      <c r="BA104" s="24">
        <f t="shared" si="135"/>
        <v>0</v>
      </c>
      <c r="BB104" s="24">
        <f t="shared" si="135"/>
        <v>0</v>
      </c>
      <c r="BC104" s="24">
        <f t="shared" si="135"/>
        <v>0</v>
      </c>
      <c r="BD104" s="24">
        <f t="shared" si="135"/>
        <v>0</v>
      </c>
      <c r="BE104" s="24">
        <f t="shared" si="135"/>
        <v>0</v>
      </c>
      <c r="BF104" s="24">
        <f t="shared" si="135"/>
        <v>0</v>
      </c>
      <c r="BG104" s="24">
        <f t="shared" si="135"/>
        <v>0</v>
      </c>
      <c r="BH104" s="24">
        <f t="shared" si="135"/>
        <v>0</v>
      </c>
      <c r="BI104" s="24">
        <f t="shared" si="135"/>
        <v>0</v>
      </c>
      <c r="BJ104" s="83">
        <f t="shared" si="135"/>
        <v>0</v>
      </c>
      <c r="BK104" s="95">
        <f t="shared" si="121"/>
        <v>20600058</v>
      </c>
      <c r="BL104" s="95">
        <f t="shared" si="122"/>
        <v>163500058</v>
      </c>
    </row>
    <row r="105" spans="1:92" s="19" customFormat="1" x14ac:dyDescent="0.25">
      <c r="A105" s="60" t="s">
        <v>338</v>
      </c>
      <c r="B105" s="71">
        <v>0</v>
      </c>
      <c r="C105" s="71">
        <v>0</v>
      </c>
      <c r="D105" s="71">
        <v>0</v>
      </c>
      <c r="E105" s="71">
        <v>0</v>
      </c>
      <c r="F105" s="71">
        <v>0</v>
      </c>
      <c r="G105" s="71">
        <v>127800000</v>
      </c>
      <c r="H105" s="71">
        <v>0</v>
      </c>
      <c r="I105" s="71">
        <v>0</v>
      </c>
      <c r="J105" s="71">
        <v>0</v>
      </c>
      <c r="K105" s="71">
        <v>0</v>
      </c>
      <c r="L105" s="71">
        <v>0</v>
      </c>
      <c r="M105" s="71">
        <v>0</v>
      </c>
      <c r="N105" s="71">
        <v>0</v>
      </c>
      <c r="O105" s="71"/>
      <c r="P105" s="71">
        <v>0</v>
      </c>
      <c r="Q105" s="71">
        <v>0</v>
      </c>
      <c r="R105" s="71">
        <v>0</v>
      </c>
      <c r="S105" s="71">
        <v>0</v>
      </c>
      <c r="T105" s="71">
        <v>0</v>
      </c>
      <c r="U105" s="71">
        <v>0</v>
      </c>
      <c r="V105" s="71">
        <v>0</v>
      </c>
      <c r="W105" s="93">
        <f>SUM(B105:V105)</f>
        <v>127800000</v>
      </c>
      <c r="X105" s="76"/>
      <c r="Y105" s="76"/>
      <c r="Z105" s="76"/>
      <c r="AA105" s="76"/>
      <c r="AB105" s="76"/>
      <c r="AC105" s="76"/>
      <c r="AD105" s="76"/>
      <c r="AE105" s="76"/>
      <c r="AF105" s="76"/>
      <c r="AG105" s="76"/>
      <c r="AH105" s="76"/>
      <c r="AI105" s="89">
        <f>SUM(X105:AH105)</f>
        <v>0</v>
      </c>
      <c r="AJ105" s="52"/>
      <c r="AK105" s="52">
        <v>8693642</v>
      </c>
      <c r="AL105" s="52"/>
      <c r="AM105" s="52"/>
      <c r="AN105" s="52"/>
      <c r="AO105" s="52"/>
      <c r="AP105" s="52"/>
      <c r="AQ105" s="52"/>
      <c r="AR105" s="52"/>
      <c r="AS105" s="52"/>
      <c r="AT105" s="52"/>
      <c r="AU105" s="52"/>
      <c r="AV105" s="52"/>
      <c r="AW105" s="52"/>
      <c r="AX105" s="52"/>
      <c r="AY105" s="52"/>
      <c r="AZ105" s="143">
        <f>SUM(AJ105:AY105)</f>
        <v>8693642</v>
      </c>
      <c r="BA105" s="52"/>
      <c r="BB105" s="52"/>
      <c r="BC105" s="52"/>
      <c r="BD105" s="52"/>
      <c r="BE105" s="52"/>
      <c r="BF105" s="52"/>
      <c r="BG105" s="52"/>
      <c r="BH105" s="52"/>
      <c r="BI105" s="52"/>
      <c r="BJ105" s="84">
        <f>SUM(BA105:BI105)</f>
        <v>0</v>
      </c>
      <c r="BK105" s="97">
        <f t="shared" si="121"/>
        <v>8693642</v>
      </c>
      <c r="BL105" s="97">
        <f t="shared" si="122"/>
        <v>136493642</v>
      </c>
    </row>
    <row r="106" spans="1:92" s="19" customFormat="1" ht="45" x14ac:dyDescent="0.25">
      <c r="A106" s="60" t="s">
        <v>351</v>
      </c>
      <c r="B106" s="71">
        <v>0</v>
      </c>
      <c r="C106" s="71">
        <v>0</v>
      </c>
      <c r="D106" s="71">
        <v>0</v>
      </c>
      <c r="E106" s="71">
        <v>0</v>
      </c>
      <c r="F106" s="71">
        <v>0</v>
      </c>
      <c r="G106" s="71">
        <v>0</v>
      </c>
      <c r="H106" s="71">
        <v>0</v>
      </c>
      <c r="I106" s="71">
        <v>0</v>
      </c>
      <c r="J106" s="71">
        <v>0</v>
      </c>
      <c r="K106" s="71">
        <v>0</v>
      </c>
      <c r="L106" s="71">
        <v>0</v>
      </c>
      <c r="M106" s="71">
        <v>0</v>
      </c>
      <c r="N106" s="71">
        <v>0</v>
      </c>
      <c r="O106" s="71">
        <v>0</v>
      </c>
      <c r="P106" s="71">
        <v>0</v>
      </c>
      <c r="Q106" s="71">
        <v>0</v>
      </c>
      <c r="R106" s="71">
        <v>0</v>
      </c>
      <c r="S106" s="71">
        <v>0</v>
      </c>
      <c r="T106" s="71">
        <v>0</v>
      </c>
      <c r="U106" s="71">
        <v>0</v>
      </c>
      <c r="V106" s="71">
        <v>0</v>
      </c>
      <c r="W106" s="93">
        <f>SUM(B106:V106)</f>
        <v>0</v>
      </c>
      <c r="X106" s="76"/>
      <c r="Y106" s="76"/>
      <c r="Z106" s="76"/>
      <c r="AA106" s="76"/>
      <c r="AB106" s="76"/>
      <c r="AC106" s="76"/>
      <c r="AD106" s="76"/>
      <c r="AE106" s="76"/>
      <c r="AF106" s="76"/>
      <c r="AG106" s="76"/>
      <c r="AH106" s="76"/>
      <c r="AI106" s="89">
        <f>SUM(X106:AH106)</f>
        <v>0</v>
      </c>
      <c r="AJ106" s="52"/>
      <c r="AK106" s="52"/>
      <c r="AL106" s="52"/>
      <c r="AM106" s="52"/>
      <c r="AN106" s="52"/>
      <c r="AO106" s="52"/>
      <c r="AP106" s="52"/>
      <c r="AQ106" s="52"/>
      <c r="AR106" s="52"/>
      <c r="AS106" s="52"/>
      <c r="AT106" s="52"/>
      <c r="AU106" s="52"/>
      <c r="AV106" s="52"/>
      <c r="AW106" s="52"/>
      <c r="AX106" s="52"/>
      <c r="AY106" s="52"/>
      <c r="AZ106" s="143"/>
      <c r="BA106" s="52"/>
      <c r="BB106" s="52"/>
      <c r="BC106" s="52"/>
      <c r="BD106" s="52"/>
      <c r="BE106" s="52"/>
      <c r="BF106" s="52"/>
      <c r="BG106" s="52"/>
      <c r="BH106" s="52"/>
      <c r="BI106" s="52"/>
      <c r="BJ106" s="84">
        <f>SUM(BA106:BI106)</f>
        <v>0</v>
      </c>
      <c r="BK106" s="97">
        <f t="shared" si="121"/>
        <v>0</v>
      </c>
      <c r="BL106" s="97">
        <f t="shared" si="122"/>
        <v>0</v>
      </c>
    </row>
    <row r="107" spans="1:92" s="19" customFormat="1" ht="30" x14ac:dyDescent="0.25">
      <c r="A107" s="60" t="s">
        <v>327</v>
      </c>
      <c r="B107" s="71">
        <v>0</v>
      </c>
      <c r="C107" s="71">
        <v>0</v>
      </c>
      <c r="D107" s="71">
        <v>0</v>
      </c>
      <c r="E107" s="71">
        <v>0</v>
      </c>
      <c r="F107" s="71">
        <v>0</v>
      </c>
      <c r="G107" s="71">
        <v>0</v>
      </c>
      <c r="H107" s="71">
        <v>0</v>
      </c>
      <c r="I107" s="71">
        <v>0</v>
      </c>
      <c r="J107" s="71">
        <v>0</v>
      </c>
      <c r="K107" s="71">
        <v>0</v>
      </c>
      <c r="L107" s="71">
        <v>0</v>
      </c>
      <c r="M107" s="71">
        <v>0</v>
      </c>
      <c r="N107" s="71">
        <v>0</v>
      </c>
      <c r="O107" s="71">
        <v>15100000</v>
      </c>
      <c r="P107" s="71">
        <v>0</v>
      </c>
      <c r="Q107" s="71">
        <v>0</v>
      </c>
      <c r="R107" s="71">
        <v>0</v>
      </c>
      <c r="S107" s="71">
        <v>0</v>
      </c>
      <c r="T107" s="71">
        <v>0</v>
      </c>
      <c r="U107" s="71">
        <v>0</v>
      </c>
      <c r="V107" s="71">
        <v>0</v>
      </c>
      <c r="W107" s="93">
        <f>SUM(B107:V107)</f>
        <v>15100000</v>
      </c>
      <c r="X107" s="76"/>
      <c r="Y107" s="76"/>
      <c r="Z107" s="76">
        <v>11906416</v>
      </c>
      <c r="AA107" s="76"/>
      <c r="AB107" s="76"/>
      <c r="AC107" s="76"/>
      <c r="AD107" s="76"/>
      <c r="AE107" s="76"/>
      <c r="AF107" s="76"/>
      <c r="AG107" s="76"/>
      <c r="AH107" s="76"/>
      <c r="AI107" s="89">
        <f>SUM(X107:AH107)</f>
        <v>11906416</v>
      </c>
      <c r="AJ107" s="52"/>
      <c r="AK107" s="52"/>
      <c r="AL107" s="52"/>
      <c r="AM107" s="52"/>
      <c r="AN107" s="52"/>
      <c r="AO107" s="52"/>
      <c r="AP107" s="52"/>
      <c r="AQ107" s="52"/>
      <c r="AR107" s="52"/>
      <c r="AS107" s="52"/>
      <c r="AT107" s="52"/>
      <c r="AU107" s="52"/>
      <c r="AV107" s="52"/>
      <c r="AW107" s="52"/>
      <c r="AX107" s="52"/>
      <c r="AY107" s="52"/>
      <c r="AZ107" s="143"/>
      <c r="BA107" s="52"/>
      <c r="BB107" s="52"/>
      <c r="BC107" s="52"/>
      <c r="BD107" s="52"/>
      <c r="BE107" s="52"/>
      <c r="BF107" s="52"/>
      <c r="BG107" s="52"/>
      <c r="BH107" s="52"/>
      <c r="BI107" s="52"/>
      <c r="BJ107" s="84">
        <f>SUM(BA107:BI107)</f>
        <v>0</v>
      </c>
      <c r="BK107" s="97">
        <f t="shared" si="121"/>
        <v>11906416</v>
      </c>
      <c r="BL107" s="97">
        <f t="shared" si="122"/>
        <v>27006416</v>
      </c>
    </row>
    <row r="108" spans="1:92" s="17" customFormat="1" x14ac:dyDescent="0.25">
      <c r="A108" s="57" t="s">
        <v>456</v>
      </c>
      <c r="B108" s="70">
        <f t="shared" ref="B108:AE108" si="136">+B109+B113+B120</f>
        <v>0</v>
      </c>
      <c r="C108" s="70">
        <f t="shared" si="136"/>
        <v>0</v>
      </c>
      <c r="D108" s="70">
        <f t="shared" si="136"/>
        <v>0</v>
      </c>
      <c r="E108" s="70">
        <f t="shared" si="136"/>
        <v>0</v>
      </c>
      <c r="F108" s="70">
        <f t="shared" si="136"/>
        <v>0</v>
      </c>
      <c r="G108" s="70">
        <f t="shared" si="136"/>
        <v>0</v>
      </c>
      <c r="H108" s="70">
        <f t="shared" si="136"/>
        <v>357248117</v>
      </c>
      <c r="I108" s="70">
        <f t="shared" si="136"/>
        <v>0</v>
      </c>
      <c r="J108" s="70">
        <f t="shared" si="136"/>
        <v>0</v>
      </c>
      <c r="K108" s="70">
        <f t="shared" si="136"/>
        <v>0</v>
      </c>
      <c r="L108" s="70">
        <f t="shared" si="136"/>
        <v>0</v>
      </c>
      <c r="M108" s="70">
        <f t="shared" si="136"/>
        <v>0</v>
      </c>
      <c r="N108" s="70">
        <f t="shared" si="136"/>
        <v>288832601.17000002</v>
      </c>
      <c r="O108" s="70">
        <f t="shared" si="136"/>
        <v>0</v>
      </c>
      <c r="P108" s="70">
        <f t="shared" si="136"/>
        <v>0</v>
      </c>
      <c r="Q108" s="70">
        <f t="shared" si="136"/>
        <v>0</v>
      </c>
      <c r="R108" s="70">
        <f t="shared" si="136"/>
        <v>0</v>
      </c>
      <c r="S108" s="70">
        <f t="shared" si="136"/>
        <v>1000000</v>
      </c>
      <c r="T108" s="70">
        <f t="shared" si="136"/>
        <v>0</v>
      </c>
      <c r="U108" s="70">
        <f t="shared" si="136"/>
        <v>0</v>
      </c>
      <c r="V108" s="70">
        <f t="shared" si="136"/>
        <v>0</v>
      </c>
      <c r="W108" s="92">
        <f t="shared" si="136"/>
        <v>647080718.17000008</v>
      </c>
      <c r="X108" s="75">
        <f t="shared" si="136"/>
        <v>0</v>
      </c>
      <c r="Y108" s="75">
        <f t="shared" si="136"/>
        <v>20000000</v>
      </c>
      <c r="Z108" s="75">
        <f t="shared" si="136"/>
        <v>0</v>
      </c>
      <c r="AA108" s="75">
        <f t="shared" si="136"/>
        <v>0</v>
      </c>
      <c r="AB108" s="75">
        <f t="shared" si="136"/>
        <v>0</v>
      </c>
      <c r="AC108" s="75">
        <f t="shared" si="136"/>
        <v>86000000</v>
      </c>
      <c r="AD108" s="75">
        <f t="shared" si="136"/>
        <v>287501732</v>
      </c>
      <c r="AE108" s="75">
        <f t="shared" si="136"/>
        <v>0</v>
      </c>
      <c r="AF108" s="75"/>
      <c r="AG108" s="75"/>
      <c r="AH108" s="75">
        <f t="shared" ref="AH108:BJ108" si="137">+AH109+AH113+AH120</f>
        <v>0</v>
      </c>
      <c r="AI108" s="88">
        <f t="shared" si="137"/>
        <v>393501732</v>
      </c>
      <c r="AJ108" s="24">
        <f t="shared" si="137"/>
        <v>0</v>
      </c>
      <c r="AK108" s="24">
        <f t="shared" si="137"/>
        <v>0</v>
      </c>
      <c r="AL108" s="24">
        <f t="shared" si="137"/>
        <v>0</v>
      </c>
      <c r="AM108" s="24">
        <f t="shared" si="137"/>
        <v>0</v>
      </c>
      <c r="AN108" s="24">
        <f t="shared" si="137"/>
        <v>0</v>
      </c>
      <c r="AO108" s="24">
        <f t="shared" si="137"/>
        <v>0</v>
      </c>
      <c r="AP108" s="24">
        <f t="shared" si="137"/>
        <v>0</v>
      </c>
      <c r="AQ108" s="24">
        <f t="shared" si="137"/>
        <v>0</v>
      </c>
      <c r="AR108" s="24">
        <f t="shared" si="137"/>
        <v>0</v>
      </c>
      <c r="AS108" s="24">
        <f t="shared" si="137"/>
        <v>0</v>
      </c>
      <c r="AT108" s="24">
        <f t="shared" si="137"/>
        <v>3787453</v>
      </c>
      <c r="AU108" s="24">
        <f t="shared" si="137"/>
        <v>0</v>
      </c>
      <c r="AV108" s="24">
        <f t="shared" si="137"/>
        <v>7291121.4500000002</v>
      </c>
      <c r="AW108" s="24">
        <f t="shared" si="137"/>
        <v>0</v>
      </c>
      <c r="AX108" s="24">
        <f t="shared" si="137"/>
        <v>0</v>
      </c>
      <c r="AY108" s="24">
        <f t="shared" si="137"/>
        <v>0</v>
      </c>
      <c r="AZ108" s="142">
        <f t="shared" si="137"/>
        <v>11078574.449999999</v>
      </c>
      <c r="BA108" s="24">
        <f t="shared" si="137"/>
        <v>2757027.36</v>
      </c>
      <c r="BB108" s="24">
        <f t="shared" si="137"/>
        <v>0</v>
      </c>
      <c r="BC108" s="24">
        <f t="shared" si="137"/>
        <v>0</v>
      </c>
      <c r="BD108" s="24">
        <f t="shared" si="137"/>
        <v>2502919.27</v>
      </c>
      <c r="BE108" s="24">
        <f t="shared" si="137"/>
        <v>0</v>
      </c>
      <c r="BF108" s="24">
        <f t="shared" si="137"/>
        <v>0</v>
      </c>
      <c r="BG108" s="24">
        <f t="shared" si="137"/>
        <v>3321227</v>
      </c>
      <c r="BH108" s="24">
        <f t="shared" si="137"/>
        <v>0</v>
      </c>
      <c r="BI108" s="24">
        <f t="shared" si="137"/>
        <v>0</v>
      </c>
      <c r="BJ108" s="83">
        <f t="shared" si="137"/>
        <v>8581173.629999999</v>
      </c>
      <c r="BK108" s="95">
        <f t="shared" si="121"/>
        <v>413161480.07999998</v>
      </c>
      <c r="BL108" s="95">
        <f t="shared" si="122"/>
        <v>1060242198.2500001</v>
      </c>
      <c r="BM108" s="20"/>
      <c r="BN108" s="20"/>
      <c r="BO108" s="20"/>
      <c r="BP108" s="20"/>
      <c r="BQ108" s="20"/>
      <c r="BR108" s="20"/>
      <c r="BS108" s="20"/>
      <c r="BT108" s="20"/>
      <c r="BU108" s="20"/>
      <c r="BV108" s="20"/>
      <c r="BW108" s="20"/>
      <c r="BX108" s="20"/>
      <c r="BY108" s="20"/>
      <c r="BZ108" s="20"/>
      <c r="CA108" s="20"/>
      <c r="CB108" s="20"/>
      <c r="CC108" s="20"/>
      <c r="CD108" s="20"/>
      <c r="CE108" s="20"/>
      <c r="CF108" s="20"/>
      <c r="CG108" s="20"/>
      <c r="CH108" s="20"/>
      <c r="CI108" s="20"/>
      <c r="CJ108" s="20"/>
      <c r="CK108" s="20"/>
      <c r="CL108" s="20"/>
      <c r="CM108" s="20"/>
      <c r="CN108" s="20"/>
    </row>
    <row r="109" spans="1:92" s="17" customFormat="1" ht="30" x14ac:dyDescent="0.25">
      <c r="A109" s="58" t="s">
        <v>457</v>
      </c>
      <c r="B109" s="70">
        <f t="shared" ref="B109:BJ109" si="138">+B110</f>
        <v>0</v>
      </c>
      <c r="C109" s="70">
        <f t="shared" si="138"/>
        <v>0</v>
      </c>
      <c r="D109" s="70">
        <f t="shared" si="138"/>
        <v>0</v>
      </c>
      <c r="E109" s="70">
        <f t="shared" si="138"/>
        <v>0</v>
      </c>
      <c r="F109" s="70">
        <f t="shared" si="138"/>
        <v>0</v>
      </c>
      <c r="G109" s="70">
        <f t="shared" si="138"/>
        <v>0</v>
      </c>
      <c r="H109" s="70">
        <f t="shared" si="138"/>
        <v>357248117</v>
      </c>
      <c r="I109" s="70">
        <f t="shared" si="138"/>
        <v>0</v>
      </c>
      <c r="J109" s="70">
        <f t="shared" si="138"/>
        <v>0</v>
      </c>
      <c r="K109" s="70">
        <f t="shared" si="138"/>
        <v>0</v>
      </c>
      <c r="L109" s="70">
        <f t="shared" si="138"/>
        <v>0</v>
      </c>
      <c r="M109" s="70">
        <f t="shared" si="138"/>
        <v>0</v>
      </c>
      <c r="N109" s="70">
        <f t="shared" si="138"/>
        <v>0</v>
      </c>
      <c r="O109" s="70">
        <f t="shared" si="138"/>
        <v>0</v>
      </c>
      <c r="P109" s="70">
        <f t="shared" si="138"/>
        <v>0</v>
      </c>
      <c r="Q109" s="70">
        <f t="shared" si="138"/>
        <v>0</v>
      </c>
      <c r="R109" s="70">
        <f t="shared" si="138"/>
        <v>0</v>
      </c>
      <c r="S109" s="70">
        <f t="shared" si="138"/>
        <v>1000000</v>
      </c>
      <c r="T109" s="70">
        <f t="shared" si="138"/>
        <v>0</v>
      </c>
      <c r="U109" s="70">
        <f t="shared" si="138"/>
        <v>0</v>
      </c>
      <c r="V109" s="70">
        <f t="shared" si="138"/>
        <v>0</v>
      </c>
      <c r="W109" s="92">
        <f t="shared" si="138"/>
        <v>358248117</v>
      </c>
      <c r="X109" s="75">
        <f t="shared" si="138"/>
        <v>0</v>
      </c>
      <c r="Y109" s="75">
        <f t="shared" si="138"/>
        <v>20000000</v>
      </c>
      <c r="Z109" s="75">
        <f t="shared" si="138"/>
        <v>0</v>
      </c>
      <c r="AA109" s="75">
        <f t="shared" si="138"/>
        <v>0</v>
      </c>
      <c r="AB109" s="75">
        <f t="shared" si="138"/>
        <v>0</v>
      </c>
      <c r="AC109" s="75">
        <f t="shared" si="138"/>
        <v>0</v>
      </c>
      <c r="AD109" s="75">
        <f t="shared" si="138"/>
        <v>0</v>
      </c>
      <c r="AE109" s="75">
        <f t="shared" si="138"/>
        <v>0</v>
      </c>
      <c r="AF109" s="75"/>
      <c r="AG109" s="75"/>
      <c r="AH109" s="75">
        <f t="shared" si="138"/>
        <v>0</v>
      </c>
      <c r="AI109" s="88">
        <f t="shared" si="138"/>
        <v>20000000</v>
      </c>
      <c r="AJ109" s="24">
        <f t="shared" si="138"/>
        <v>0</v>
      </c>
      <c r="AK109" s="24">
        <f t="shared" si="138"/>
        <v>0</v>
      </c>
      <c r="AL109" s="24">
        <f t="shared" si="138"/>
        <v>0</v>
      </c>
      <c r="AM109" s="24">
        <f t="shared" si="138"/>
        <v>0</v>
      </c>
      <c r="AN109" s="24">
        <f t="shared" si="138"/>
        <v>0</v>
      </c>
      <c r="AO109" s="24">
        <f t="shared" si="138"/>
        <v>0</v>
      </c>
      <c r="AP109" s="24">
        <f t="shared" si="138"/>
        <v>0</v>
      </c>
      <c r="AQ109" s="24">
        <f t="shared" si="138"/>
        <v>0</v>
      </c>
      <c r="AR109" s="24">
        <f t="shared" si="138"/>
        <v>0</v>
      </c>
      <c r="AS109" s="24">
        <f t="shared" si="138"/>
        <v>0</v>
      </c>
      <c r="AT109" s="24">
        <f t="shared" si="138"/>
        <v>3787453</v>
      </c>
      <c r="AU109" s="24">
        <f t="shared" si="138"/>
        <v>0</v>
      </c>
      <c r="AV109" s="24">
        <f>+AV110</f>
        <v>0</v>
      </c>
      <c r="AW109" s="24">
        <f>+AW110</f>
        <v>0</v>
      </c>
      <c r="AX109" s="24">
        <f>+AX110</f>
        <v>0</v>
      </c>
      <c r="AY109" s="24">
        <f>+AY110</f>
        <v>0</v>
      </c>
      <c r="AZ109" s="142">
        <f>+AZ110</f>
        <v>3787453</v>
      </c>
      <c r="BA109" s="24">
        <f t="shared" si="138"/>
        <v>2757027.36</v>
      </c>
      <c r="BB109" s="24">
        <f t="shared" si="138"/>
        <v>0</v>
      </c>
      <c r="BC109" s="24">
        <f t="shared" si="138"/>
        <v>0</v>
      </c>
      <c r="BD109" s="24">
        <f t="shared" si="138"/>
        <v>0</v>
      </c>
      <c r="BE109" s="24">
        <f t="shared" si="138"/>
        <v>0</v>
      </c>
      <c r="BF109" s="24">
        <f t="shared" si="138"/>
        <v>0</v>
      </c>
      <c r="BG109" s="24">
        <f t="shared" si="138"/>
        <v>0</v>
      </c>
      <c r="BH109" s="24">
        <f t="shared" si="138"/>
        <v>0</v>
      </c>
      <c r="BI109" s="24">
        <f t="shared" si="138"/>
        <v>0</v>
      </c>
      <c r="BJ109" s="83">
        <f t="shared" si="138"/>
        <v>2757027.36</v>
      </c>
      <c r="BK109" s="95">
        <f t="shared" si="121"/>
        <v>26544480.359999999</v>
      </c>
      <c r="BL109" s="95">
        <f t="shared" si="122"/>
        <v>384792597.36000001</v>
      </c>
    </row>
    <row r="110" spans="1:92" s="17" customFormat="1" ht="30" x14ac:dyDescent="0.25">
      <c r="A110" s="59" t="s">
        <v>458</v>
      </c>
      <c r="B110" s="70">
        <f t="shared" ref="B110:AE110" si="139">SUM(B111:B112)</f>
        <v>0</v>
      </c>
      <c r="C110" s="70">
        <f t="shared" si="139"/>
        <v>0</v>
      </c>
      <c r="D110" s="70">
        <f t="shared" si="139"/>
        <v>0</v>
      </c>
      <c r="E110" s="70">
        <f t="shared" si="139"/>
        <v>0</v>
      </c>
      <c r="F110" s="70">
        <f t="shared" si="139"/>
        <v>0</v>
      </c>
      <c r="G110" s="70">
        <f t="shared" si="139"/>
        <v>0</v>
      </c>
      <c r="H110" s="70">
        <f t="shared" si="139"/>
        <v>357248117</v>
      </c>
      <c r="I110" s="70">
        <f t="shared" si="139"/>
        <v>0</v>
      </c>
      <c r="J110" s="70">
        <f t="shared" si="139"/>
        <v>0</v>
      </c>
      <c r="K110" s="70">
        <f t="shared" si="139"/>
        <v>0</v>
      </c>
      <c r="L110" s="70">
        <f t="shared" si="139"/>
        <v>0</v>
      </c>
      <c r="M110" s="70">
        <f t="shared" si="139"/>
        <v>0</v>
      </c>
      <c r="N110" s="70">
        <f t="shared" si="139"/>
        <v>0</v>
      </c>
      <c r="O110" s="70">
        <f t="shared" si="139"/>
        <v>0</v>
      </c>
      <c r="P110" s="70">
        <f t="shared" si="139"/>
        <v>0</v>
      </c>
      <c r="Q110" s="70">
        <f t="shared" si="139"/>
        <v>0</v>
      </c>
      <c r="R110" s="70">
        <f t="shared" si="139"/>
        <v>0</v>
      </c>
      <c r="S110" s="70">
        <f t="shared" si="139"/>
        <v>1000000</v>
      </c>
      <c r="T110" s="70">
        <f t="shared" si="139"/>
        <v>0</v>
      </c>
      <c r="U110" s="70">
        <f t="shared" si="139"/>
        <v>0</v>
      </c>
      <c r="V110" s="70">
        <f t="shared" si="139"/>
        <v>0</v>
      </c>
      <c r="W110" s="92">
        <f t="shared" si="139"/>
        <v>358248117</v>
      </c>
      <c r="X110" s="75">
        <f t="shared" si="139"/>
        <v>0</v>
      </c>
      <c r="Y110" s="75">
        <f t="shared" si="139"/>
        <v>20000000</v>
      </c>
      <c r="Z110" s="75">
        <f t="shared" si="139"/>
        <v>0</v>
      </c>
      <c r="AA110" s="75">
        <f t="shared" si="139"/>
        <v>0</v>
      </c>
      <c r="AB110" s="75">
        <f t="shared" si="139"/>
        <v>0</v>
      </c>
      <c r="AC110" s="75">
        <f t="shared" si="139"/>
        <v>0</v>
      </c>
      <c r="AD110" s="75">
        <f t="shared" si="139"/>
        <v>0</v>
      </c>
      <c r="AE110" s="75">
        <f t="shared" si="139"/>
        <v>0</v>
      </c>
      <c r="AF110" s="75"/>
      <c r="AG110" s="75"/>
      <c r="AH110" s="75">
        <f t="shared" ref="AH110:BJ110" si="140">SUM(AH111:AH112)</f>
        <v>0</v>
      </c>
      <c r="AI110" s="88">
        <f t="shared" si="140"/>
        <v>20000000</v>
      </c>
      <c r="AJ110" s="24">
        <f t="shared" si="140"/>
        <v>0</v>
      </c>
      <c r="AK110" s="24">
        <f t="shared" si="140"/>
        <v>0</v>
      </c>
      <c r="AL110" s="24">
        <f t="shared" si="140"/>
        <v>0</v>
      </c>
      <c r="AM110" s="24">
        <f t="shared" si="140"/>
        <v>0</v>
      </c>
      <c r="AN110" s="24">
        <f t="shared" si="140"/>
        <v>0</v>
      </c>
      <c r="AO110" s="24">
        <f t="shared" si="140"/>
        <v>0</v>
      </c>
      <c r="AP110" s="24">
        <f t="shared" si="140"/>
        <v>0</v>
      </c>
      <c r="AQ110" s="24">
        <f t="shared" si="140"/>
        <v>0</v>
      </c>
      <c r="AR110" s="24">
        <f t="shared" si="140"/>
        <v>0</v>
      </c>
      <c r="AS110" s="24">
        <f t="shared" si="140"/>
        <v>0</v>
      </c>
      <c r="AT110" s="24">
        <f t="shared" si="140"/>
        <v>3787453</v>
      </c>
      <c r="AU110" s="24">
        <f t="shared" si="140"/>
        <v>0</v>
      </c>
      <c r="AV110" s="24">
        <f t="shared" si="140"/>
        <v>0</v>
      </c>
      <c r="AW110" s="24">
        <f t="shared" si="140"/>
        <v>0</v>
      </c>
      <c r="AX110" s="24">
        <f t="shared" si="140"/>
        <v>0</v>
      </c>
      <c r="AY110" s="24">
        <f t="shared" si="140"/>
        <v>0</v>
      </c>
      <c r="AZ110" s="142">
        <f t="shared" si="140"/>
        <v>3787453</v>
      </c>
      <c r="BA110" s="24">
        <f t="shared" si="140"/>
        <v>2757027.36</v>
      </c>
      <c r="BB110" s="24">
        <f t="shared" si="140"/>
        <v>0</v>
      </c>
      <c r="BC110" s="24">
        <f t="shared" si="140"/>
        <v>0</v>
      </c>
      <c r="BD110" s="24">
        <f t="shared" si="140"/>
        <v>0</v>
      </c>
      <c r="BE110" s="24">
        <f t="shared" si="140"/>
        <v>0</v>
      </c>
      <c r="BF110" s="24">
        <f t="shared" si="140"/>
        <v>0</v>
      </c>
      <c r="BG110" s="24">
        <f t="shared" si="140"/>
        <v>0</v>
      </c>
      <c r="BH110" s="24">
        <f t="shared" si="140"/>
        <v>0</v>
      </c>
      <c r="BI110" s="24">
        <f t="shared" si="140"/>
        <v>0</v>
      </c>
      <c r="BJ110" s="83">
        <f t="shared" si="140"/>
        <v>2757027.36</v>
      </c>
      <c r="BK110" s="95">
        <f t="shared" si="121"/>
        <v>26544480.359999999</v>
      </c>
      <c r="BL110" s="95">
        <f t="shared" si="122"/>
        <v>384792597.36000001</v>
      </c>
    </row>
    <row r="111" spans="1:92" s="66" customFormat="1" ht="30" x14ac:dyDescent="0.25">
      <c r="A111" s="60" t="s">
        <v>340</v>
      </c>
      <c r="B111" s="71">
        <v>0</v>
      </c>
      <c r="C111" s="71">
        <v>0</v>
      </c>
      <c r="D111" s="71">
        <v>0</v>
      </c>
      <c r="E111" s="71">
        <v>0</v>
      </c>
      <c r="F111" s="71">
        <v>0</v>
      </c>
      <c r="G111" s="71">
        <v>0</v>
      </c>
      <c r="H111" s="71">
        <v>357248117</v>
      </c>
      <c r="I111" s="71">
        <v>0</v>
      </c>
      <c r="J111" s="71">
        <v>0</v>
      </c>
      <c r="K111" s="71">
        <v>0</v>
      </c>
      <c r="L111" s="71">
        <v>0</v>
      </c>
      <c r="M111" s="71">
        <v>0</v>
      </c>
      <c r="N111" s="71">
        <v>0</v>
      </c>
      <c r="O111" s="71">
        <v>0</v>
      </c>
      <c r="P111" s="71">
        <v>0</v>
      </c>
      <c r="Q111" s="71">
        <v>0</v>
      </c>
      <c r="R111" s="71">
        <v>0</v>
      </c>
      <c r="S111" s="71">
        <v>0</v>
      </c>
      <c r="T111" s="71">
        <v>0</v>
      </c>
      <c r="U111" s="71">
        <v>0</v>
      </c>
      <c r="V111" s="71">
        <v>0</v>
      </c>
      <c r="W111" s="93">
        <f>SUM(B111:V111)</f>
        <v>357248117</v>
      </c>
      <c r="X111" s="76"/>
      <c r="Y111" s="76"/>
      <c r="Z111" s="76"/>
      <c r="AA111" s="76"/>
      <c r="AB111" s="76"/>
      <c r="AC111" s="76"/>
      <c r="AD111" s="76"/>
      <c r="AE111" s="76"/>
      <c r="AF111" s="76"/>
      <c r="AG111" s="76"/>
      <c r="AH111" s="76"/>
      <c r="AI111" s="89">
        <f>SUM(X111:AH111)</f>
        <v>0</v>
      </c>
      <c r="AJ111" s="52"/>
      <c r="AK111" s="52"/>
      <c r="AL111" s="52"/>
      <c r="AM111" s="52"/>
      <c r="AN111" s="52"/>
      <c r="AO111" s="52"/>
      <c r="AP111" s="52"/>
      <c r="AQ111" s="52"/>
      <c r="AR111" s="52"/>
      <c r="AS111" s="52"/>
      <c r="AT111" s="52"/>
      <c r="AU111" s="52"/>
      <c r="AV111" s="52"/>
      <c r="AW111" s="52"/>
      <c r="AX111" s="52"/>
      <c r="AY111" s="52"/>
      <c r="AZ111" s="143"/>
      <c r="BA111" s="52"/>
      <c r="BB111" s="52"/>
      <c r="BC111" s="52"/>
      <c r="BD111" s="52"/>
      <c r="BE111" s="52"/>
      <c r="BF111" s="52"/>
      <c r="BG111" s="52"/>
      <c r="BH111" s="52"/>
      <c r="BI111" s="52"/>
      <c r="BJ111" s="84">
        <f>SUM(BA111:BI111)</f>
        <v>0</v>
      </c>
      <c r="BK111" s="97">
        <f t="shared" si="121"/>
        <v>0</v>
      </c>
      <c r="BL111" s="97">
        <f t="shared" si="122"/>
        <v>357248117</v>
      </c>
    </row>
    <row r="112" spans="1:92" s="66" customFormat="1" ht="30" x14ac:dyDescent="0.25">
      <c r="A112" s="60" t="s">
        <v>518</v>
      </c>
      <c r="B112" s="71">
        <v>0</v>
      </c>
      <c r="C112" s="71">
        <v>0</v>
      </c>
      <c r="D112" s="71">
        <v>0</v>
      </c>
      <c r="E112" s="71">
        <v>0</v>
      </c>
      <c r="F112" s="71">
        <v>0</v>
      </c>
      <c r="G112" s="71">
        <v>0</v>
      </c>
      <c r="H112" s="71">
        <v>0</v>
      </c>
      <c r="I112" s="71">
        <v>0</v>
      </c>
      <c r="J112" s="71">
        <v>0</v>
      </c>
      <c r="K112" s="71">
        <v>0</v>
      </c>
      <c r="L112" s="71">
        <v>0</v>
      </c>
      <c r="M112" s="71">
        <v>0</v>
      </c>
      <c r="N112" s="71">
        <v>0</v>
      </c>
      <c r="O112" s="71">
        <v>0</v>
      </c>
      <c r="P112" s="71">
        <v>0</v>
      </c>
      <c r="Q112" s="71">
        <v>0</v>
      </c>
      <c r="R112" s="71"/>
      <c r="S112" s="71">
        <v>1000000</v>
      </c>
      <c r="T112" s="71">
        <v>0</v>
      </c>
      <c r="U112" s="71">
        <v>0</v>
      </c>
      <c r="V112" s="71">
        <v>0</v>
      </c>
      <c r="W112" s="93">
        <f>SUM(B112:V112)</f>
        <v>1000000</v>
      </c>
      <c r="X112" s="76"/>
      <c r="Y112" s="76">
        <v>20000000</v>
      </c>
      <c r="Z112" s="76"/>
      <c r="AA112" s="76"/>
      <c r="AB112" s="76"/>
      <c r="AC112" s="76"/>
      <c r="AD112" s="76"/>
      <c r="AE112" s="76"/>
      <c r="AF112" s="76"/>
      <c r="AG112" s="76"/>
      <c r="AH112" s="76"/>
      <c r="AI112" s="89">
        <f t="shared" ref="AI112:AI119" si="141">SUM(X112:AH112)</f>
        <v>20000000</v>
      </c>
      <c r="AJ112" s="52"/>
      <c r="AK112" s="52"/>
      <c r="AL112" s="52"/>
      <c r="AM112" s="52"/>
      <c r="AN112" s="52"/>
      <c r="AO112" s="52"/>
      <c r="AP112" s="52"/>
      <c r="AQ112" s="52"/>
      <c r="AR112" s="52"/>
      <c r="AS112" s="52"/>
      <c r="AT112" s="52">
        <v>3787453</v>
      </c>
      <c r="AU112" s="52"/>
      <c r="AV112" s="52"/>
      <c r="AW112" s="52"/>
      <c r="AX112" s="52"/>
      <c r="AY112" s="52"/>
      <c r="AZ112" s="143">
        <f>SUM(AJ112:AY112)</f>
        <v>3787453</v>
      </c>
      <c r="BA112" s="52">
        <v>2757027.36</v>
      </c>
      <c r="BB112" s="52"/>
      <c r="BC112" s="52"/>
      <c r="BD112" s="52"/>
      <c r="BE112" s="52"/>
      <c r="BF112" s="52"/>
      <c r="BG112" s="52"/>
      <c r="BH112" s="52"/>
      <c r="BI112" s="52"/>
      <c r="BJ112" s="84">
        <f>SUM(BA112:BI112)</f>
        <v>2757027.36</v>
      </c>
      <c r="BK112" s="97">
        <f t="shared" si="121"/>
        <v>26544480.359999999</v>
      </c>
      <c r="BL112" s="97">
        <f t="shared" si="122"/>
        <v>27544480.359999999</v>
      </c>
    </row>
    <row r="113" spans="1:64" s="17" customFormat="1" ht="45" x14ac:dyDescent="0.25">
      <c r="A113" s="58" t="s">
        <v>459</v>
      </c>
      <c r="B113" s="70">
        <f>+B114+B116+B118</f>
        <v>0</v>
      </c>
      <c r="C113" s="70">
        <f t="shared" ref="C113:N113" si="142">+C114+C116+C118</f>
        <v>0</v>
      </c>
      <c r="D113" s="70">
        <f t="shared" si="142"/>
        <v>0</v>
      </c>
      <c r="E113" s="70">
        <f t="shared" si="142"/>
        <v>0</v>
      </c>
      <c r="F113" s="70">
        <f t="shared" si="142"/>
        <v>0</v>
      </c>
      <c r="G113" s="70">
        <f t="shared" si="142"/>
        <v>0</v>
      </c>
      <c r="H113" s="70">
        <f t="shared" si="142"/>
        <v>0</v>
      </c>
      <c r="I113" s="70">
        <f t="shared" si="142"/>
        <v>0</v>
      </c>
      <c r="J113" s="70">
        <f t="shared" si="142"/>
        <v>0</v>
      </c>
      <c r="K113" s="70">
        <f t="shared" si="142"/>
        <v>0</v>
      </c>
      <c r="L113" s="70">
        <f t="shared" si="142"/>
        <v>0</v>
      </c>
      <c r="M113" s="70">
        <f t="shared" si="142"/>
        <v>0</v>
      </c>
      <c r="N113" s="70">
        <f t="shared" si="142"/>
        <v>288832601.17000002</v>
      </c>
      <c r="O113" s="70">
        <f>+O114+O116+O118</f>
        <v>0</v>
      </c>
      <c r="P113" s="70">
        <f t="shared" ref="P113" si="143">+P114+P116+P118</f>
        <v>0</v>
      </c>
      <c r="Q113" s="70">
        <f t="shared" ref="Q113" si="144">+Q114+Q116+Q118</f>
        <v>0</v>
      </c>
      <c r="R113" s="70">
        <f t="shared" ref="R113" si="145">+R114+R116+R118</f>
        <v>0</v>
      </c>
      <c r="S113" s="70">
        <f t="shared" ref="S113" si="146">+S114+S116+S118</f>
        <v>0</v>
      </c>
      <c r="T113" s="70">
        <f t="shared" ref="T113" si="147">+T114+T116+T118</f>
        <v>0</v>
      </c>
      <c r="U113" s="70">
        <f t="shared" ref="U113" si="148">+U114+U116+U118</f>
        <v>0</v>
      </c>
      <c r="V113" s="70">
        <f t="shared" ref="V113:X113" si="149">+V114+V116+V118</f>
        <v>0</v>
      </c>
      <c r="W113" s="92">
        <f t="shared" si="149"/>
        <v>288832601.17000002</v>
      </c>
      <c r="X113" s="75">
        <f t="shared" si="149"/>
        <v>0</v>
      </c>
      <c r="Y113" s="75">
        <f t="shared" ref="Y113" si="150">+Y114+Y116+Y118</f>
        <v>0</v>
      </c>
      <c r="Z113" s="75">
        <f t="shared" ref="Z113" si="151">+Z114+Z116+Z118</f>
        <v>0</v>
      </c>
      <c r="AA113" s="75">
        <f t="shared" ref="AA113" si="152">+AA114+AA116+AA118</f>
        <v>0</v>
      </c>
      <c r="AB113" s="75">
        <f t="shared" ref="AB113" si="153">+AB114+AB116+AB118</f>
        <v>0</v>
      </c>
      <c r="AC113" s="75">
        <f t="shared" ref="AC113" si="154">+AC114+AC116+AC118</f>
        <v>0</v>
      </c>
      <c r="AD113" s="75">
        <f t="shared" ref="AD113" si="155">+AD114+AD116+AD118</f>
        <v>287501732</v>
      </c>
      <c r="AE113" s="75">
        <f t="shared" ref="AE113:AI113" si="156">+AE114+AE116+AE118</f>
        <v>0</v>
      </c>
      <c r="AF113" s="75">
        <f t="shared" si="156"/>
        <v>0</v>
      </c>
      <c r="AG113" s="75">
        <f t="shared" si="156"/>
        <v>0</v>
      </c>
      <c r="AH113" s="75">
        <f t="shared" si="156"/>
        <v>0</v>
      </c>
      <c r="AI113" s="88">
        <f t="shared" si="156"/>
        <v>287501732</v>
      </c>
      <c r="AJ113" s="24">
        <f t="shared" ref="AJ113" si="157">+AJ114+AJ116+AJ118</f>
        <v>0</v>
      </c>
      <c r="AK113" s="24">
        <f t="shared" ref="AK113" si="158">+AK114+AK116+AK118</f>
        <v>0</v>
      </c>
      <c r="AL113" s="24">
        <f t="shared" ref="AL113" si="159">+AL114+AL116+AL118</f>
        <v>0</v>
      </c>
      <c r="AM113" s="24">
        <f t="shared" ref="AM113" si="160">+AM114+AM116+AM118</f>
        <v>0</v>
      </c>
      <c r="AN113" s="24">
        <f t="shared" ref="AN113" si="161">+AN114+AN116+AN118</f>
        <v>0</v>
      </c>
      <c r="AO113" s="24">
        <f t="shared" ref="AO113" si="162">+AO114+AO116+AO118</f>
        <v>0</v>
      </c>
      <c r="AP113" s="24">
        <f t="shared" ref="AP113" si="163">+AP114+AP116+AP118</f>
        <v>0</v>
      </c>
      <c r="AQ113" s="24">
        <f t="shared" ref="AQ113" si="164">+AQ114+AQ116+AQ118</f>
        <v>0</v>
      </c>
      <c r="AR113" s="24">
        <f t="shared" ref="AR113" si="165">+AR114+AR116+AR118</f>
        <v>0</v>
      </c>
      <c r="AS113" s="24">
        <f t="shared" ref="AS113" si="166">+AS114+AS116+AS118</f>
        <v>0</v>
      </c>
      <c r="AT113" s="24">
        <f t="shared" ref="AT113" si="167">+AT114+AT116+AT118</f>
        <v>0</v>
      </c>
      <c r="AU113" s="24">
        <f t="shared" ref="AU113" si="168">+AU114+AU116+AU118</f>
        <v>0</v>
      </c>
      <c r="AV113" s="24">
        <f t="shared" ref="AV113:AW113" si="169">+AV114+AV116+AV118</f>
        <v>7291121.4500000002</v>
      </c>
      <c r="AW113" s="24">
        <f t="shared" si="169"/>
        <v>0</v>
      </c>
      <c r="AX113" s="24">
        <f t="shared" ref="AX113" si="170">+AX114+AX116+AX118</f>
        <v>0</v>
      </c>
      <c r="AY113" s="24">
        <f t="shared" ref="AY113" si="171">+AY114+AY116+AY118</f>
        <v>0</v>
      </c>
      <c r="AZ113" s="142">
        <f t="shared" ref="AZ113" si="172">+AZ114+AZ116+AZ118</f>
        <v>7291121.4500000002</v>
      </c>
      <c r="BA113" s="24">
        <f t="shared" ref="BA113:BI113" si="173">+BA114+BA116+BA118</f>
        <v>0</v>
      </c>
      <c r="BB113" s="24">
        <f t="shared" ref="BB113" si="174">+BB114+BB116+BB118</f>
        <v>0</v>
      </c>
      <c r="BC113" s="24">
        <f t="shared" ref="BC113:BD113" si="175">+BC114+BC116+BC118</f>
        <v>0</v>
      </c>
      <c r="BD113" s="24">
        <f t="shared" si="175"/>
        <v>2502919.27</v>
      </c>
      <c r="BE113" s="24">
        <f t="shared" ref="BE113:BF113" si="176">+BE114+BE116+BE118</f>
        <v>0</v>
      </c>
      <c r="BF113" s="24">
        <f t="shared" si="176"/>
        <v>0</v>
      </c>
      <c r="BG113" s="24">
        <f t="shared" ref="BG113" si="177">+BG114+BG116+BG118</f>
        <v>3321227</v>
      </c>
      <c r="BH113" s="24">
        <f t="shared" ref="BH113" si="178">+BH114+BH116+BH118</f>
        <v>0</v>
      </c>
      <c r="BI113" s="24">
        <f t="shared" si="173"/>
        <v>0</v>
      </c>
      <c r="BJ113" s="83">
        <f t="shared" ref="BJ113" si="179">+BJ114+BJ116+BJ118</f>
        <v>5824146.2699999996</v>
      </c>
      <c r="BK113" s="95">
        <f t="shared" si="121"/>
        <v>300616999.71999997</v>
      </c>
      <c r="BL113" s="95">
        <f t="shared" si="122"/>
        <v>589449600.8900001</v>
      </c>
    </row>
    <row r="114" spans="1:64" s="17" customFormat="1" ht="45" x14ac:dyDescent="0.25">
      <c r="A114" s="122" t="s">
        <v>638</v>
      </c>
      <c r="B114" s="70">
        <f>+B115</f>
        <v>0</v>
      </c>
      <c r="C114" s="70">
        <f t="shared" ref="C114:N114" si="180">+C115</f>
        <v>0</v>
      </c>
      <c r="D114" s="70">
        <f t="shared" si="180"/>
        <v>0</v>
      </c>
      <c r="E114" s="70">
        <f t="shared" si="180"/>
        <v>0</v>
      </c>
      <c r="F114" s="70">
        <f t="shared" si="180"/>
        <v>0</v>
      </c>
      <c r="G114" s="70">
        <f t="shared" si="180"/>
        <v>0</v>
      </c>
      <c r="H114" s="70">
        <f t="shared" si="180"/>
        <v>0</v>
      </c>
      <c r="I114" s="70">
        <f t="shared" si="180"/>
        <v>0</v>
      </c>
      <c r="J114" s="70">
        <f t="shared" si="180"/>
        <v>0</v>
      </c>
      <c r="K114" s="70">
        <f t="shared" si="180"/>
        <v>0</v>
      </c>
      <c r="L114" s="70">
        <f t="shared" si="180"/>
        <v>0</v>
      </c>
      <c r="M114" s="70">
        <f t="shared" si="180"/>
        <v>0</v>
      </c>
      <c r="N114" s="70">
        <f t="shared" si="180"/>
        <v>133000000</v>
      </c>
      <c r="O114" s="70">
        <f>+O115</f>
        <v>0</v>
      </c>
      <c r="P114" s="70">
        <f t="shared" ref="P114" si="181">+P115</f>
        <v>0</v>
      </c>
      <c r="Q114" s="70">
        <f t="shared" ref="Q114" si="182">+Q115</f>
        <v>0</v>
      </c>
      <c r="R114" s="70">
        <f t="shared" ref="R114" si="183">+R115</f>
        <v>0</v>
      </c>
      <c r="S114" s="70">
        <f t="shared" ref="S114" si="184">+S115</f>
        <v>0</v>
      </c>
      <c r="T114" s="70">
        <f t="shared" ref="T114" si="185">+T115</f>
        <v>0</v>
      </c>
      <c r="U114" s="70">
        <f t="shared" ref="U114" si="186">+U115</f>
        <v>0</v>
      </c>
      <c r="V114" s="70">
        <f t="shared" ref="V114:X114" si="187">+V115</f>
        <v>0</v>
      </c>
      <c r="W114" s="92">
        <f t="shared" si="187"/>
        <v>133000000</v>
      </c>
      <c r="X114" s="75">
        <f t="shared" si="187"/>
        <v>0</v>
      </c>
      <c r="Y114" s="75">
        <f t="shared" ref="Y114" si="188">+Y115</f>
        <v>0</v>
      </c>
      <c r="Z114" s="75">
        <f t="shared" ref="Z114" si="189">+Z115</f>
        <v>0</v>
      </c>
      <c r="AA114" s="75">
        <f t="shared" ref="AA114" si="190">+AA115</f>
        <v>0</v>
      </c>
      <c r="AB114" s="75">
        <f t="shared" ref="AB114" si="191">+AB115</f>
        <v>0</v>
      </c>
      <c r="AC114" s="75">
        <f t="shared" ref="AC114" si="192">+AC115</f>
        <v>0</v>
      </c>
      <c r="AD114" s="75">
        <f t="shared" ref="AD114" si="193">+AD115</f>
        <v>63000000</v>
      </c>
      <c r="AE114" s="75">
        <f t="shared" ref="AE114:AH114" si="194">+AE115</f>
        <v>0</v>
      </c>
      <c r="AF114" s="75">
        <f t="shared" si="194"/>
        <v>0</v>
      </c>
      <c r="AG114" s="75">
        <f t="shared" si="194"/>
        <v>0</v>
      </c>
      <c r="AH114" s="75">
        <f t="shared" si="194"/>
        <v>0</v>
      </c>
      <c r="AI114" s="88">
        <f t="shared" ref="AI114:AJ114" si="195">+AI115</f>
        <v>63000000</v>
      </c>
      <c r="AJ114" s="24">
        <f t="shared" si="195"/>
        <v>0</v>
      </c>
      <c r="AK114" s="24">
        <f t="shared" ref="AK114" si="196">+AK115</f>
        <v>0</v>
      </c>
      <c r="AL114" s="24">
        <f t="shared" ref="AL114" si="197">+AL115</f>
        <v>0</v>
      </c>
      <c r="AM114" s="24">
        <f t="shared" ref="AM114" si="198">+AM115</f>
        <v>0</v>
      </c>
      <c r="AN114" s="24">
        <f t="shared" ref="AN114" si="199">+AN115</f>
        <v>0</v>
      </c>
      <c r="AO114" s="24">
        <f t="shared" ref="AO114" si="200">+AO115</f>
        <v>0</v>
      </c>
      <c r="AP114" s="24">
        <f t="shared" ref="AP114" si="201">+AP115</f>
        <v>0</v>
      </c>
      <c r="AQ114" s="24">
        <f t="shared" ref="AQ114" si="202">+AQ115</f>
        <v>0</v>
      </c>
      <c r="AR114" s="24">
        <f t="shared" ref="AR114" si="203">+AR115</f>
        <v>0</v>
      </c>
      <c r="AS114" s="24">
        <f t="shared" ref="AS114" si="204">+AS115</f>
        <v>0</v>
      </c>
      <c r="AT114" s="24">
        <f t="shared" ref="AT114" si="205">+AT115</f>
        <v>0</v>
      </c>
      <c r="AU114" s="24">
        <f t="shared" ref="AU114" si="206">+AU115</f>
        <v>0</v>
      </c>
      <c r="AV114" s="24">
        <f t="shared" ref="AV114:AW114" si="207">+AV115</f>
        <v>7291121.4500000002</v>
      </c>
      <c r="AW114" s="24">
        <f t="shared" si="207"/>
        <v>0</v>
      </c>
      <c r="AX114" s="24">
        <f t="shared" ref="AX114" si="208">+AX115</f>
        <v>0</v>
      </c>
      <c r="AY114" s="24">
        <f t="shared" ref="AY114:AZ114" si="209">+AY115</f>
        <v>0</v>
      </c>
      <c r="AZ114" s="142">
        <f t="shared" si="209"/>
        <v>7291121.4500000002</v>
      </c>
      <c r="BA114" s="24">
        <f t="shared" ref="BA114:BH114" si="210">+BA115</f>
        <v>0</v>
      </c>
      <c r="BB114" s="24">
        <f t="shared" si="210"/>
        <v>0</v>
      </c>
      <c r="BC114" s="24">
        <f t="shared" si="210"/>
        <v>0</v>
      </c>
      <c r="BD114" s="24">
        <f t="shared" si="210"/>
        <v>2502919.27</v>
      </c>
      <c r="BE114" s="24">
        <f t="shared" si="210"/>
        <v>0</v>
      </c>
      <c r="BF114" s="24">
        <f t="shared" si="210"/>
        <v>0</v>
      </c>
      <c r="BG114" s="24">
        <f t="shared" si="210"/>
        <v>3321227</v>
      </c>
      <c r="BH114" s="24">
        <f t="shared" si="210"/>
        <v>0</v>
      </c>
      <c r="BI114" s="24">
        <f>+BI115</f>
        <v>0</v>
      </c>
      <c r="BJ114" s="83">
        <f>+BJ115</f>
        <v>5824146.2699999996</v>
      </c>
      <c r="BK114" s="95">
        <f t="shared" si="121"/>
        <v>76115267.719999999</v>
      </c>
      <c r="BL114" s="95">
        <f t="shared" si="122"/>
        <v>209115267.72</v>
      </c>
    </row>
    <row r="115" spans="1:64" s="129" customFormat="1" x14ac:dyDescent="0.25">
      <c r="A115" s="60" t="s">
        <v>641</v>
      </c>
      <c r="B115" s="124"/>
      <c r="C115" s="124"/>
      <c r="D115" s="124"/>
      <c r="E115" s="124"/>
      <c r="F115" s="124"/>
      <c r="G115" s="124"/>
      <c r="H115" s="124"/>
      <c r="I115" s="124"/>
      <c r="J115" s="124"/>
      <c r="K115" s="124"/>
      <c r="L115" s="124"/>
      <c r="M115" s="124"/>
      <c r="N115" s="124">
        <v>133000000</v>
      </c>
      <c r="O115" s="124"/>
      <c r="P115" s="124"/>
      <c r="Q115" s="124"/>
      <c r="R115" s="124"/>
      <c r="S115" s="124"/>
      <c r="T115" s="124"/>
      <c r="U115" s="124"/>
      <c r="V115" s="124"/>
      <c r="W115" s="93">
        <f>SUM(B115:V115)</f>
        <v>133000000</v>
      </c>
      <c r="X115" s="125"/>
      <c r="Y115" s="125"/>
      <c r="Z115" s="125"/>
      <c r="AA115" s="125"/>
      <c r="AB115" s="125"/>
      <c r="AC115" s="125"/>
      <c r="AD115" s="125">
        <v>63000000</v>
      </c>
      <c r="AE115" s="125"/>
      <c r="AF115" s="125"/>
      <c r="AG115" s="125"/>
      <c r="AH115" s="125"/>
      <c r="AI115" s="89">
        <f t="shared" si="141"/>
        <v>63000000</v>
      </c>
      <c r="AJ115" s="127"/>
      <c r="AK115" s="127"/>
      <c r="AL115" s="127"/>
      <c r="AM115" s="127"/>
      <c r="AN115" s="127"/>
      <c r="AO115" s="127"/>
      <c r="AP115" s="127"/>
      <c r="AQ115" s="127"/>
      <c r="AR115" s="127"/>
      <c r="AS115" s="127"/>
      <c r="AT115" s="127"/>
      <c r="AU115" s="127"/>
      <c r="AV115" s="127">
        <v>7291121.4500000002</v>
      </c>
      <c r="AW115" s="127"/>
      <c r="AX115" s="127"/>
      <c r="AY115" s="127"/>
      <c r="AZ115" s="143">
        <f>SUM(AJ115:AY115)</f>
        <v>7291121.4500000002</v>
      </c>
      <c r="BA115" s="127"/>
      <c r="BB115" s="127"/>
      <c r="BC115" s="127"/>
      <c r="BD115" s="127">
        <v>2502919.27</v>
      </c>
      <c r="BE115" s="127"/>
      <c r="BF115" s="127"/>
      <c r="BG115" s="127">
        <v>3321227</v>
      </c>
      <c r="BH115" s="127"/>
      <c r="BI115" s="127"/>
      <c r="BJ115" s="84">
        <f>SUM(BA115:BI115)</f>
        <v>5824146.2699999996</v>
      </c>
      <c r="BK115" s="128">
        <f t="shared" si="121"/>
        <v>76115267.719999999</v>
      </c>
      <c r="BL115" s="128">
        <f t="shared" si="122"/>
        <v>209115267.72</v>
      </c>
    </row>
    <row r="116" spans="1:64" s="17" customFormat="1" ht="45" x14ac:dyDescent="0.25">
      <c r="A116" s="122" t="s">
        <v>639</v>
      </c>
      <c r="B116" s="70">
        <f>+B117</f>
        <v>0</v>
      </c>
      <c r="C116" s="70">
        <f t="shared" ref="C116:X116" si="211">+C117</f>
        <v>0</v>
      </c>
      <c r="D116" s="70">
        <f t="shared" si="211"/>
        <v>0</v>
      </c>
      <c r="E116" s="70">
        <f t="shared" si="211"/>
        <v>0</v>
      </c>
      <c r="F116" s="70">
        <f t="shared" si="211"/>
        <v>0</v>
      </c>
      <c r="G116" s="70">
        <f t="shared" si="211"/>
        <v>0</v>
      </c>
      <c r="H116" s="70">
        <f t="shared" si="211"/>
        <v>0</v>
      </c>
      <c r="I116" s="70">
        <f t="shared" si="211"/>
        <v>0</v>
      </c>
      <c r="J116" s="70">
        <f t="shared" si="211"/>
        <v>0</v>
      </c>
      <c r="K116" s="70">
        <f t="shared" si="211"/>
        <v>0</v>
      </c>
      <c r="L116" s="70">
        <f t="shared" si="211"/>
        <v>0</v>
      </c>
      <c r="M116" s="70">
        <f t="shared" si="211"/>
        <v>0</v>
      </c>
      <c r="N116" s="70">
        <f t="shared" si="211"/>
        <v>113000000</v>
      </c>
      <c r="O116" s="70">
        <f t="shared" si="211"/>
        <v>0</v>
      </c>
      <c r="P116" s="70">
        <f t="shared" si="211"/>
        <v>0</v>
      </c>
      <c r="Q116" s="70">
        <f t="shared" si="211"/>
        <v>0</v>
      </c>
      <c r="R116" s="70">
        <f t="shared" si="211"/>
        <v>0</v>
      </c>
      <c r="S116" s="70">
        <f t="shared" si="211"/>
        <v>0</v>
      </c>
      <c r="T116" s="70">
        <f t="shared" si="211"/>
        <v>0</v>
      </c>
      <c r="U116" s="70">
        <f t="shared" si="211"/>
        <v>0</v>
      </c>
      <c r="V116" s="70">
        <f t="shared" si="211"/>
        <v>0</v>
      </c>
      <c r="W116" s="92">
        <f t="shared" si="211"/>
        <v>113000000</v>
      </c>
      <c r="X116" s="75">
        <f t="shared" si="211"/>
        <v>0</v>
      </c>
      <c r="Y116" s="75">
        <f t="shared" ref="Y116" si="212">+Y117</f>
        <v>0</v>
      </c>
      <c r="Z116" s="75">
        <f t="shared" ref="Z116" si="213">+Z117</f>
        <v>0</v>
      </c>
      <c r="AA116" s="75">
        <f t="shared" ref="AA116" si="214">+AA117</f>
        <v>0</v>
      </c>
      <c r="AB116" s="75">
        <f t="shared" ref="AB116" si="215">+AB117</f>
        <v>0</v>
      </c>
      <c r="AC116" s="75">
        <f t="shared" ref="AC116" si="216">+AC117</f>
        <v>0</v>
      </c>
      <c r="AD116" s="75">
        <f t="shared" ref="AD116" si="217">+AD117</f>
        <v>154501732</v>
      </c>
      <c r="AE116" s="75">
        <f t="shared" ref="AE116:AI116" si="218">+AE117</f>
        <v>0</v>
      </c>
      <c r="AF116" s="75">
        <f t="shared" si="218"/>
        <v>0</v>
      </c>
      <c r="AG116" s="75">
        <f t="shared" si="218"/>
        <v>0</v>
      </c>
      <c r="AH116" s="75">
        <f t="shared" si="218"/>
        <v>0</v>
      </c>
      <c r="AI116" s="88">
        <f t="shared" si="218"/>
        <v>154501732</v>
      </c>
      <c r="AJ116" s="24">
        <f t="shared" ref="AJ116" si="219">+AJ117</f>
        <v>0</v>
      </c>
      <c r="AK116" s="24">
        <f t="shared" ref="AK116" si="220">+AK117</f>
        <v>0</v>
      </c>
      <c r="AL116" s="24">
        <f t="shared" ref="AL116" si="221">+AL117</f>
        <v>0</v>
      </c>
      <c r="AM116" s="24">
        <f t="shared" ref="AM116" si="222">+AM117</f>
        <v>0</v>
      </c>
      <c r="AN116" s="24">
        <f t="shared" ref="AN116" si="223">+AN117</f>
        <v>0</v>
      </c>
      <c r="AO116" s="24">
        <f t="shared" ref="AO116" si="224">+AO117</f>
        <v>0</v>
      </c>
      <c r="AP116" s="24">
        <f t="shared" ref="AP116" si="225">+AP117</f>
        <v>0</v>
      </c>
      <c r="AQ116" s="24">
        <f t="shared" ref="AQ116" si="226">+AQ117</f>
        <v>0</v>
      </c>
      <c r="AR116" s="24">
        <f t="shared" ref="AR116" si="227">+AR117</f>
        <v>0</v>
      </c>
      <c r="AS116" s="24">
        <f t="shared" ref="AS116" si="228">+AS117</f>
        <v>0</v>
      </c>
      <c r="AT116" s="24">
        <f t="shared" ref="AT116" si="229">+AT117</f>
        <v>0</v>
      </c>
      <c r="AU116" s="24">
        <f t="shared" ref="AU116" si="230">+AU117</f>
        <v>0</v>
      </c>
      <c r="AV116" s="24">
        <f t="shared" ref="AV116:AW116" si="231">+AV117</f>
        <v>0</v>
      </c>
      <c r="AW116" s="24">
        <f t="shared" si="231"/>
        <v>0</v>
      </c>
      <c r="AX116" s="24">
        <f t="shared" ref="AX116" si="232">+AX117</f>
        <v>0</v>
      </c>
      <c r="AY116" s="24">
        <f t="shared" ref="AY116:AZ116" si="233">+AY117</f>
        <v>0</v>
      </c>
      <c r="AZ116" s="142">
        <f t="shared" si="233"/>
        <v>0</v>
      </c>
      <c r="BA116" s="24">
        <f t="shared" ref="BA116:BH116" si="234">+BA117</f>
        <v>0</v>
      </c>
      <c r="BB116" s="24">
        <f t="shared" si="234"/>
        <v>0</v>
      </c>
      <c r="BC116" s="24">
        <f t="shared" si="234"/>
        <v>0</v>
      </c>
      <c r="BD116" s="24">
        <f t="shared" si="234"/>
        <v>0</v>
      </c>
      <c r="BE116" s="24">
        <f t="shared" si="234"/>
        <v>0</v>
      </c>
      <c r="BF116" s="24">
        <f t="shared" si="234"/>
        <v>0</v>
      </c>
      <c r="BG116" s="24">
        <f t="shared" si="234"/>
        <v>0</v>
      </c>
      <c r="BH116" s="24">
        <f t="shared" si="234"/>
        <v>0</v>
      </c>
      <c r="BI116" s="24">
        <f t="shared" ref="BI116:BJ116" si="235">+BI117</f>
        <v>0</v>
      </c>
      <c r="BJ116" s="83">
        <f t="shared" si="235"/>
        <v>0</v>
      </c>
      <c r="BK116" s="95">
        <f t="shared" si="121"/>
        <v>154501732</v>
      </c>
      <c r="BL116" s="95">
        <f t="shared" si="122"/>
        <v>267501732</v>
      </c>
    </row>
    <row r="117" spans="1:64" s="129" customFormat="1" x14ac:dyDescent="0.25">
      <c r="A117" s="60" t="s">
        <v>642</v>
      </c>
      <c r="B117" s="124"/>
      <c r="C117" s="124"/>
      <c r="D117" s="124"/>
      <c r="E117" s="124"/>
      <c r="F117" s="124"/>
      <c r="G117" s="124"/>
      <c r="H117" s="124"/>
      <c r="I117" s="124"/>
      <c r="J117" s="124"/>
      <c r="K117" s="124"/>
      <c r="L117" s="124"/>
      <c r="M117" s="124"/>
      <c r="N117" s="124">
        <v>113000000</v>
      </c>
      <c r="O117" s="124"/>
      <c r="P117" s="124"/>
      <c r="Q117" s="124"/>
      <c r="R117" s="124"/>
      <c r="S117" s="124"/>
      <c r="T117" s="124"/>
      <c r="U117" s="124"/>
      <c r="V117" s="124"/>
      <c r="W117" s="93">
        <f>SUM(B117:V117)</f>
        <v>113000000</v>
      </c>
      <c r="X117" s="125"/>
      <c r="Y117" s="125"/>
      <c r="Z117" s="125"/>
      <c r="AA117" s="125"/>
      <c r="AB117" s="125"/>
      <c r="AC117" s="125"/>
      <c r="AD117" s="125">
        <v>154501732</v>
      </c>
      <c r="AE117" s="125"/>
      <c r="AF117" s="125"/>
      <c r="AG117" s="125"/>
      <c r="AH117" s="125"/>
      <c r="AI117" s="89">
        <f t="shared" si="141"/>
        <v>154501732</v>
      </c>
      <c r="AJ117" s="127"/>
      <c r="AK117" s="127"/>
      <c r="AL117" s="127"/>
      <c r="AM117" s="127"/>
      <c r="AN117" s="127"/>
      <c r="AO117" s="127"/>
      <c r="AP117" s="127"/>
      <c r="AQ117" s="127"/>
      <c r="AR117" s="127"/>
      <c r="AS117" s="127"/>
      <c r="AT117" s="127"/>
      <c r="AU117" s="127"/>
      <c r="AV117" s="127"/>
      <c r="AW117" s="127"/>
      <c r="AX117" s="127"/>
      <c r="AY117" s="127"/>
      <c r="AZ117" s="145"/>
      <c r="BA117" s="127"/>
      <c r="BB117" s="127"/>
      <c r="BC117" s="127"/>
      <c r="BD117" s="127"/>
      <c r="BE117" s="127"/>
      <c r="BF117" s="127"/>
      <c r="BG117" s="127"/>
      <c r="BH117" s="127"/>
      <c r="BI117" s="127"/>
      <c r="BJ117" s="84">
        <f>SUM(BA117:BI117)</f>
        <v>0</v>
      </c>
      <c r="BK117" s="128">
        <f t="shared" si="121"/>
        <v>154501732</v>
      </c>
      <c r="BL117" s="128">
        <f t="shared" si="122"/>
        <v>267501732</v>
      </c>
    </row>
    <row r="118" spans="1:64" s="17" customFormat="1" ht="60" x14ac:dyDescent="0.25">
      <c r="A118" s="122" t="s">
        <v>640</v>
      </c>
      <c r="B118" s="70">
        <f>+B119</f>
        <v>0</v>
      </c>
      <c r="C118" s="70">
        <f t="shared" ref="C118:X118" si="236">+C119</f>
        <v>0</v>
      </c>
      <c r="D118" s="70">
        <f t="shared" si="236"/>
        <v>0</v>
      </c>
      <c r="E118" s="70">
        <f t="shared" si="236"/>
        <v>0</v>
      </c>
      <c r="F118" s="70">
        <f t="shared" si="236"/>
        <v>0</v>
      </c>
      <c r="G118" s="70">
        <f t="shared" si="236"/>
        <v>0</v>
      </c>
      <c r="H118" s="70">
        <f t="shared" si="236"/>
        <v>0</v>
      </c>
      <c r="I118" s="70">
        <f t="shared" si="236"/>
        <v>0</v>
      </c>
      <c r="J118" s="70">
        <f t="shared" si="236"/>
        <v>0</v>
      </c>
      <c r="K118" s="70">
        <f t="shared" si="236"/>
        <v>0</v>
      </c>
      <c r="L118" s="70">
        <f t="shared" si="236"/>
        <v>0</v>
      </c>
      <c r="M118" s="70">
        <f t="shared" si="236"/>
        <v>0</v>
      </c>
      <c r="N118" s="70">
        <f t="shared" si="236"/>
        <v>42832601.170000002</v>
      </c>
      <c r="O118" s="70">
        <f t="shared" si="236"/>
        <v>0</v>
      </c>
      <c r="P118" s="70">
        <f t="shared" si="236"/>
        <v>0</v>
      </c>
      <c r="Q118" s="70">
        <f t="shared" si="236"/>
        <v>0</v>
      </c>
      <c r="R118" s="70">
        <f t="shared" si="236"/>
        <v>0</v>
      </c>
      <c r="S118" s="70">
        <f t="shared" si="236"/>
        <v>0</v>
      </c>
      <c r="T118" s="70">
        <f t="shared" si="236"/>
        <v>0</v>
      </c>
      <c r="U118" s="70">
        <f t="shared" si="236"/>
        <v>0</v>
      </c>
      <c r="V118" s="70">
        <f t="shared" si="236"/>
        <v>0</v>
      </c>
      <c r="W118" s="92">
        <f t="shared" si="236"/>
        <v>42832601.170000002</v>
      </c>
      <c r="X118" s="75">
        <f t="shared" si="236"/>
        <v>0</v>
      </c>
      <c r="Y118" s="75">
        <f t="shared" ref="Y118" si="237">+Y119</f>
        <v>0</v>
      </c>
      <c r="Z118" s="75">
        <f t="shared" ref="Z118" si="238">+Z119</f>
        <v>0</v>
      </c>
      <c r="AA118" s="75">
        <f t="shared" ref="AA118" si="239">+AA119</f>
        <v>0</v>
      </c>
      <c r="AB118" s="75">
        <f t="shared" ref="AB118" si="240">+AB119</f>
        <v>0</v>
      </c>
      <c r="AC118" s="75">
        <f t="shared" ref="AC118" si="241">+AC119</f>
        <v>0</v>
      </c>
      <c r="AD118" s="75">
        <f t="shared" ref="AD118" si="242">+AD119</f>
        <v>70000000</v>
      </c>
      <c r="AE118" s="75">
        <f t="shared" ref="AE118:AI118" si="243">+AE119</f>
        <v>0</v>
      </c>
      <c r="AF118" s="75">
        <f t="shared" si="243"/>
        <v>0</v>
      </c>
      <c r="AG118" s="75">
        <f t="shared" si="243"/>
        <v>0</v>
      </c>
      <c r="AH118" s="75">
        <f t="shared" si="243"/>
        <v>0</v>
      </c>
      <c r="AI118" s="88">
        <f t="shared" si="243"/>
        <v>70000000</v>
      </c>
      <c r="AJ118" s="24">
        <f t="shared" ref="AJ118" si="244">+AJ119</f>
        <v>0</v>
      </c>
      <c r="AK118" s="24">
        <f t="shared" ref="AK118" si="245">+AK119</f>
        <v>0</v>
      </c>
      <c r="AL118" s="24">
        <f t="shared" ref="AL118" si="246">+AL119</f>
        <v>0</v>
      </c>
      <c r="AM118" s="24">
        <f t="shared" ref="AM118" si="247">+AM119</f>
        <v>0</v>
      </c>
      <c r="AN118" s="24">
        <f t="shared" ref="AN118" si="248">+AN119</f>
        <v>0</v>
      </c>
      <c r="AO118" s="24">
        <f t="shared" ref="AO118" si="249">+AO119</f>
        <v>0</v>
      </c>
      <c r="AP118" s="24">
        <f t="shared" ref="AP118" si="250">+AP119</f>
        <v>0</v>
      </c>
      <c r="AQ118" s="24">
        <f t="shared" ref="AQ118" si="251">+AQ119</f>
        <v>0</v>
      </c>
      <c r="AR118" s="24">
        <f t="shared" ref="AR118" si="252">+AR119</f>
        <v>0</v>
      </c>
      <c r="AS118" s="24">
        <f t="shared" ref="AS118" si="253">+AS119</f>
        <v>0</v>
      </c>
      <c r="AT118" s="24">
        <f t="shared" ref="AT118" si="254">+AT119</f>
        <v>0</v>
      </c>
      <c r="AU118" s="24">
        <f t="shared" ref="AU118" si="255">+AU119</f>
        <v>0</v>
      </c>
      <c r="AV118" s="24">
        <f t="shared" ref="AV118:AW118" si="256">+AV119</f>
        <v>0</v>
      </c>
      <c r="AW118" s="24">
        <f t="shared" si="256"/>
        <v>0</v>
      </c>
      <c r="AX118" s="24">
        <f t="shared" ref="AX118" si="257">+AX119</f>
        <v>0</v>
      </c>
      <c r="AY118" s="24">
        <f t="shared" ref="AY118:AZ118" si="258">+AY119</f>
        <v>0</v>
      </c>
      <c r="AZ118" s="142">
        <f t="shared" si="258"/>
        <v>0</v>
      </c>
      <c r="BA118" s="24">
        <f t="shared" ref="BA118:BH118" si="259">+BA119</f>
        <v>0</v>
      </c>
      <c r="BB118" s="24">
        <f t="shared" si="259"/>
        <v>0</v>
      </c>
      <c r="BC118" s="24">
        <f t="shared" si="259"/>
        <v>0</v>
      </c>
      <c r="BD118" s="24">
        <f t="shared" si="259"/>
        <v>0</v>
      </c>
      <c r="BE118" s="24">
        <f t="shared" si="259"/>
        <v>0</v>
      </c>
      <c r="BF118" s="24">
        <f t="shared" si="259"/>
        <v>0</v>
      </c>
      <c r="BG118" s="24">
        <f t="shared" si="259"/>
        <v>0</v>
      </c>
      <c r="BH118" s="24">
        <f t="shared" si="259"/>
        <v>0</v>
      </c>
      <c r="BI118" s="24">
        <f t="shared" ref="BI118:BJ118" si="260">+BI119</f>
        <v>0</v>
      </c>
      <c r="BJ118" s="83">
        <f t="shared" si="260"/>
        <v>0</v>
      </c>
      <c r="BK118" s="95">
        <f t="shared" si="121"/>
        <v>70000000</v>
      </c>
      <c r="BL118" s="95">
        <f t="shared" si="122"/>
        <v>112832601.17</v>
      </c>
    </row>
    <row r="119" spans="1:64" s="129" customFormat="1" x14ac:dyDescent="0.25">
      <c r="A119" s="60" t="s">
        <v>643</v>
      </c>
      <c r="B119" s="124">
        <v>0</v>
      </c>
      <c r="C119" s="124">
        <v>0</v>
      </c>
      <c r="D119" s="124">
        <v>0</v>
      </c>
      <c r="E119" s="124">
        <v>0</v>
      </c>
      <c r="F119" s="124">
        <v>0</v>
      </c>
      <c r="G119" s="124">
        <v>0</v>
      </c>
      <c r="H119" s="124">
        <v>0</v>
      </c>
      <c r="I119" s="124">
        <v>0</v>
      </c>
      <c r="J119" s="124">
        <v>0</v>
      </c>
      <c r="K119" s="124">
        <v>0</v>
      </c>
      <c r="L119" s="124">
        <v>0</v>
      </c>
      <c r="M119" s="124">
        <v>0</v>
      </c>
      <c r="N119" s="124">
        <v>42832601.170000002</v>
      </c>
      <c r="O119" s="124">
        <v>0</v>
      </c>
      <c r="P119" s="124">
        <v>0</v>
      </c>
      <c r="Q119" s="124">
        <v>0</v>
      </c>
      <c r="R119" s="124">
        <v>0</v>
      </c>
      <c r="S119" s="124">
        <v>0</v>
      </c>
      <c r="T119" s="124">
        <v>0</v>
      </c>
      <c r="U119" s="124">
        <v>0</v>
      </c>
      <c r="V119" s="124">
        <v>0</v>
      </c>
      <c r="W119" s="93">
        <f>SUM(B119:V119)</f>
        <v>42832601.170000002</v>
      </c>
      <c r="X119" s="125"/>
      <c r="Y119" s="125"/>
      <c r="Z119" s="125"/>
      <c r="AA119" s="125"/>
      <c r="AB119" s="125"/>
      <c r="AC119" s="125"/>
      <c r="AD119" s="125">
        <v>70000000</v>
      </c>
      <c r="AE119" s="125"/>
      <c r="AF119" s="125"/>
      <c r="AG119" s="125"/>
      <c r="AH119" s="125"/>
      <c r="AI119" s="89">
        <f t="shared" si="141"/>
        <v>70000000</v>
      </c>
      <c r="AJ119" s="127"/>
      <c r="AK119" s="127"/>
      <c r="AL119" s="127"/>
      <c r="AM119" s="127"/>
      <c r="AN119" s="127"/>
      <c r="AO119" s="127"/>
      <c r="AP119" s="127"/>
      <c r="AQ119" s="127"/>
      <c r="AR119" s="127"/>
      <c r="AS119" s="127"/>
      <c r="AT119" s="127"/>
      <c r="AU119" s="127"/>
      <c r="AV119" s="127"/>
      <c r="AW119" s="127"/>
      <c r="AX119" s="127"/>
      <c r="AY119" s="127"/>
      <c r="AZ119" s="145"/>
      <c r="BA119" s="127"/>
      <c r="BB119" s="127"/>
      <c r="BC119" s="127"/>
      <c r="BD119" s="127"/>
      <c r="BE119" s="127"/>
      <c r="BF119" s="127"/>
      <c r="BG119" s="127"/>
      <c r="BH119" s="127"/>
      <c r="BI119" s="127"/>
      <c r="BJ119" s="84">
        <f>SUM(BA119:BI119)</f>
        <v>0</v>
      </c>
      <c r="BK119" s="128">
        <f t="shared" si="121"/>
        <v>70000000</v>
      </c>
      <c r="BL119" s="128">
        <f t="shared" si="122"/>
        <v>112832601.17</v>
      </c>
    </row>
    <row r="120" spans="1:64" s="17" customFormat="1" ht="30" x14ac:dyDescent="0.25">
      <c r="A120" s="58" t="s">
        <v>460</v>
      </c>
      <c r="B120" s="70">
        <f t="shared" ref="B120:BJ120" si="261">+B121</f>
        <v>0</v>
      </c>
      <c r="C120" s="70">
        <f t="shared" si="261"/>
        <v>0</v>
      </c>
      <c r="D120" s="70">
        <f t="shared" si="261"/>
        <v>0</v>
      </c>
      <c r="E120" s="70">
        <f t="shared" si="261"/>
        <v>0</v>
      </c>
      <c r="F120" s="70">
        <f t="shared" si="261"/>
        <v>0</v>
      </c>
      <c r="G120" s="70">
        <f t="shared" si="261"/>
        <v>0</v>
      </c>
      <c r="H120" s="70">
        <f t="shared" si="261"/>
        <v>0</v>
      </c>
      <c r="I120" s="70">
        <f t="shared" si="261"/>
        <v>0</v>
      </c>
      <c r="J120" s="70">
        <f t="shared" si="261"/>
        <v>0</v>
      </c>
      <c r="K120" s="70">
        <f t="shared" si="261"/>
        <v>0</v>
      </c>
      <c r="L120" s="70">
        <f t="shared" si="261"/>
        <v>0</v>
      </c>
      <c r="M120" s="70">
        <f t="shared" si="261"/>
        <v>0</v>
      </c>
      <c r="N120" s="70">
        <f t="shared" si="261"/>
        <v>0</v>
      </c>
      <c r="O120" s="70">
        <f t="shared" si="261"/>
        <v>0</v>
      </c>
      <c r="P120" s="70">
        <f t="shared" si="261"/>
        <v>0</v>
      </c>
      <c r="Q120" s="70">
        <f t="shared" si="261"/>
        <v>0</v>
      </c>
      <c r="R120" s="70">
        <f t="shared" si="261"/>
        <v>0</v>
      </c>
      <c r="S120" s="70">
        <f t="shared" si="261"/>
        <v>0</v>
      </c>
      <c r="T120" s="70">
        <f t="shared" si="261"/>
        <v>0</v>
      </c>
      <c r="U120" s="70">
        <f t="shared" si="261"/>
        <v>0</v>
      </c>
      <c r="V120" s="70">
        <f t="shared" si="261"/>
        <v>0</v>
      </c>
      <c r="W120" s="92">
        <f t="shared" si="261"/>
        <v>0</v>
      </c>
      <c r="X120" s="75">
        <f t="shared" si="261"/>
        <v>0</v>
      </c>
      <c r="Y120" s="75">
        <f t="shared" si="261"/>
        <v>0</v>
      </c>
      <c r="Z120" s="75">
        <f t="shared" si="261"/>
        <v>0</v>
      </c>
      <c r="AA120" s="75">
        <f t="shared" si="261"/>
        <v>0</v>
      </c>
      <c r="AB120" s="75">
        <f t="shared" si="261"/>
        <v>0</v>
      </c>
      <c r="AC120" s="75">
        <f t="shared" si="261"/>
        <v>86000000</v>
      </c>
      <c r="AD120" s="75">
        <f t="shared" si="261"/>
        <v>0</v>
      </c>
      <c r="AE120" s="75">
        <f t="shared" si="261"/>
        <v>0</v>
      </c>
      <c r="AF120" s="75">
        <f t="shared" si="261"/>
        <v>0</v>
      </c>
      <c r="AG120" s="75">
        <f t="shared" si="261"/>
        <v>0</v>
      </c>
      <c r="AH120" s="75">
        <f t="shared" si="261"/>
        <v>0</v>
      </c>
      <c r="AI120" s="88">
        <f t="shared" si="261"/>
        <v>86000000</v>
      </c>
      <c r="AJ120" s="24">
        <f t="shared" si="261"/>
        <v>0</v>
      </c>
      <c r="AK120" s="24">
        <f t="shared" si="261"/>
        <v>0</v>
      </c>
      <c r="AL120" s="24">
        <f t="shared" si="261"/>
        <v>0</v>
      </c>
      <c r="AM120" s="24">
        <f t="shared" si="261"/>
        <v>0</v>
      </c>
      <c r="AN120" s="24">
        <f t="shared" si="261"/>
        <v>0</v>
      </c>
      <c r="AO120" s="24">
        <f t="shared" si="261"/>
        <v>0</v>
      </c>
      <c r="AP120" s="24">
        <f t="shared" si="261"/>
        <v>0</v>
      </c>
      <c r="AQ120" s="24">
        <f t="shared" si="261"/>
        <v>0</v>
      </c>
      <c r="AR120" s="24">
        <f t="shared" si="261"/>
        <v>0</v>
      </c>
      <c r="AS120" s="24">
        <f t="shared" si="261"/>
        <v>0</v>
      </c>
      <c r="AT120" s="24">
        <f t="shared" si="261"/>
        <v>0</v>
      </c>
      <c r="AU120" s="24">
        <f t="shared" si="261"/>
        <v>0</v>
      </c>
      <c r="AV120" s="24">
        <f>+AV121</f>
        <v>0</v>
      </c>
      <c r="AW120" s="24">
        <f>+AW121</f>
        <v>0</v>
      </c>
      <c r="AX120" s="24">
        <f>+AX121</f>
        <v>0</v>
      </c>
      <c r="AY120" s="24">
        <f>+AY121</f>
        <v>0</v>
      </c>
      <c r="AZ120" s="142">
        <f>+AZ121</f>
        <v>0</v>
      </c>
      <c r="BA120" s="24">
        <f t="shared" si="261"/>
        <v>0</v>
      </c>
      <c r="BB120" s="24">
        <f t="shared" si="261"/>
        <v>0</v>
      </c>
      <c r="BC120" s="24">
        <f t="shared" si="261"/>
        <v>0</v>
      </c>
      <c r="BD120" s="24">
        <f t="shared" si="261"/>
        <v>0</v>
      </c>
      <c r="BE120" s="24">
        <f t="shared" si="261"/>
        <v>0</v>
      </c>
      <c r="BF120" s="24">
        <f t="shared" si="261"/>
        <v>0</v>
      </c>
      <c r="BG120" s="24">
        <f t="shared" si="261"/>
        <v>0</v>
      </c>
      <c r="BH120" s="24">
        <f t="shared" si="261"/>
        <v>0</v>
      </c>
      <c r="BI120" s="24">
        <f t="shared" si="261"/>
        <v>0</v>
      </c>
      <c r="BJ120" s="83">
        <f t="shared" si="261"/>
        <v>0</v>
      </c>
      <c r="BK120" s="95">
        <f t="shared" si="121"/>
        <v>86000000</v>
      </c>
      <c r="BL120" s="95">
        <f t="shared" si="122"/>
        <v>86000000</v>
      </c>
    </row>
    <row r="121" spans="1:64" s="17" customFormat="1" ht="30" x14ac:dyDescent="0.25">
      <c r="A121" s="59" t="s">
        <v>461</v>
      </c>
      <c r="B121" s="70">
        <f t="shared" ref="B121:AG121" si="262">SUM(B122:B122)</f>
        <v>0</v>
      </c>
      <c r="C121" s="70">
        <f t="shared" si="262"/>
        <v>0</v>
      </c>
      <c r="D121" s="70">
        <f t="shared" si="262"/>
        <v>0</v>
      </c>
      <c r="E121" s="70">
        <f t="shared" si="262"/>
        <v>0</v>
      </c>
      <c r="F121" s="70">
        <f t="shared" si="262"/>
        <v>0</v>
      </c>
      <c r="G121" s="70">
        <f t="shared" si="262"/>
        <v>0</v>
      </c>
      <c r="H121" s="70">
        <f t="shared" si="262"/>
        <v>0</v>
      </c>
      <c r="I121" s="70">
        <f t="shared" si="262"/>
        <v>0</v>
      </c>
      <c r="J121" s="70">
        <f t="shared" si="262"/>
        <v>0</v>
      </c>
      <c r="K121" s="70">
        <f t="shared" si="262"/>
        <v>0</v>
      </c>
      <c r="L121" s="70">
        <f t="shared" si="262"/>
        <v>0</v>
      </c>
      <c r="M121" s="70">
        <f t="shared" si="262"/>
        <v>0</v>
      </c>
      <c r="N121" s="70">
        <f t="shared" si="262"/>
        <v>0</v>
      </c>
      <c r="O121" s="70">
        <f t="shared" si="262"/>
        <v>0</v>
      </c>
      <c r="P121" s="70">
        <f t="shared" si="262"/>
        <v>0</v>
      </c>
      <c r="Q121" s="70">
        <f t="shared" si="262"/>
        <v>0</v>
      </c>
      <c r="R121" s="70">
        <f t="shared" si="262"/>
        <v>0</v>
      </c>
      <c r="S121" s="70">
        <f t="shared" si="262"/>
        <v>0</v>
      </c>
      <c r="T121" s="70">
        <f t="shared" si="262"/>
        <v>0</v>
      </c>
      <c r="U121" s="70">
        <f t="shared" si="262"/>
        <v>0</v>
      </c>
      <c r="V121" s="70">
        <f t="shared" si="262"/>
        <v>0</v>
      </c>
      <c r="W121" s="92">
        <f t="shared" si="262"/>
        <v>0</v>
      </c>
      <c r="X121" s="75">
        <f t="shared" si="262"/>
        <v>0</v>
      </c>
      <c r="Y121" s="75">
        <f t="shared" si="262"/>
        <v>0</v>
      </c>
      <c r="Z121" s="75">
        <f t="shared" si="262"/>
        <v>0</v>
      </c>
      <c r="AA121" s="75">
        <f t="shared" si="262"/>
        <v>0</v>
      </c>
      <c r="AB121" s="75">
        <f t="shared" si="262"/>
        <v>0</v>
      </c>
      <c r="AC121" s="75">
        <f t="shared" si="262"/>
        <v>86000000</v>
      </c>
      <c r="AD121" s="75">
        <f t="shared" si="262"/>
        <v>0</v>
      </c>
      <c r="AE121" s="75">
        <f t="shared" si="262"/>
        <v>0</v>
      </c>
      <c r="AF121" s="75">
        <f t="shared" si="262"/>
        <v>0</v>
      </c>
      <c r="AG121" s="75">
        <f t="shared" si="262"/>
        <v>0</v>
      </c>
      <c r="AH121" s="75">
        <f t="shared" ref="AH121:BJ121" si="263">SUM(AH122:AH122)</f>
        <v>0</v>
      </c>
      <c r="AI121" s="88">
        <f t="shared" si="263"/>
        <v>86000000</v>
      </c>
      <c r="AJ121" s="24">
        <f t="shared" si="263"/>
        <v>0</v>
      </c>
      <c r="AK121" s="24">
        <f t="shared" si="263"/>
        <v>0</v>
      </c>
      <c r="AL121" s="24">
        <f t="shared" si="263"/>
        <v>0</v>
      </c>
      <c r="AM121" s="24">
        <f t="shared" si="263"/>
        <v>0</v>
      </c>
      <c r="AN121" s="24">
        <f t="shared" si="263"/>
        <v>0</v>
      </c>
      <c r="AO121" s="24">
        <f t="shared" si="263"/>
        <v>0</v>
      </c>
      <c r="AP121" s="24">
        <f t="shared" si="263"/>
        <v>0</v>
      </c>
      <c r="AQ121" s="24">
        <f t="shared" si="263"/>
        <v>0</v>
      </c>
      <c r="AR121" s="24">
        <f t="shared" si="263"/>
        <v>0</v>
      </c>
      <c r="AS121" s="24">
        <f t="shared" si="263"/>
        <v>0</v>
      </c>
      <c r="AT121" s="24">
        <f t="shared" si="263"/>
        <v>0</v>
      </c>
      <c r="AU121" s="24">
        <f t="shared" si="263"/>
        <v>0</v>
      </c>
      <c r="AV121" s="24">
        <f t="shared" si="263"/>
        <v>0</v>
      </c>
      <c r="AW121" s="24">
        <f t="shared" si="263"/>
        <v>0</v>
      </c>
      <c r="AX121" s="24">
        <f t="shared" si="263"/>
        <v>0</v>
      </c>
      <c r="AY121" s="24">
        <f t="shared" si="263"/>
        <v>0</v>
      </c>
      <c r="AZ121" s="142">
        <f t="shared" si="263"/>
        <v>0</v>
      </c>
      <c r="BA121" s="24">
        <f t="shared" si="263"/>
        <v>0</v>
      </c>
      <c r="BB121" s="24">
        <f t="shared" si="263"/>
        <v>0</v>
      </c>
      <c r="BC121" s="24">
        <f t="shared" si="263"/>
        <v>0</v>
      </c>
      <c r="BD121" s="24">
        <f t="shared" si="263"/>
        <v>0</v>
      </c>
      <c r="BE121" s="24">
        <f t="shared" si="263"/>
        <v>0</v>
      </c>
      <c r="BF121" s="24">
        <f t="shared" si="263"/>
        <v>0</v>
      </c>
      <c r="BG121" s="24">
        <f t="shared" si="263"/>
        <v>0</v>
      </c>
      <c r="BH121" s="24">
        <f t="shared" si="263"/>
        <v>0</v>
      </c>
      <c r="BI121" s="24">
        <f t="shared" si="263"/>
        <v>0</v>
      </c>
      <c r="BJ121" s="83">
        <f t="shared" si="263"/>
        <v>0</v>
      </c>
      <c r="BK121" s="95">
        <f t="shared" si="121"/>
        <v>86000000</v>
      </c>
      <c r="BL121" s="95">
        <f t="shared" si="122"/>
        <v>86000000</v>
      </c>
    </row>
    <row r="122" spans="1:64" s="19" customFormat="1" x14ac:dyDescent="0.25">
      <c r="A122" s="60" t="s">
        <v>651</v>
      </c>
      <c r="B122" s="71">
        <v>0</v>
      </c>
      <c r="C122" s="71">
        <v>0</v>
      </c>
      <c r="D122" s="71">
        <v>0</v>
      </c>
      <c r="E122" s="71">
        <v>0</v>
      </c>
      <c r="F122" s="71">
        <v>0</v>
      </c>
      <c r="G122" s="71">
        <v>0</v>
      </c>
      <c r="H122" s="71">
        <v>0</v>
      </c>
      <c r="I122" s="71">
        <v>0</v>
      </c>
      <c r="J122" s="71">
        <v>0</v>
      </c>
      <c r="K122" s="71">
        <v>0</v>
      </c>
      <c r="L122" s="71">
        <v>0</v>
      </c>
      <c r="M122" s="71">
        <v>0</v>
      </c>
      <c r="N122" s="71">
        <v>0</v>
      </c>
      <c r="O122" s="71">
        <v>0</v>
      </c>
      <c r="P122" s="71">
        <v>0</v>
      </c>
      <c r="Q122" s="71">
        <v>0</v>
      </c>
      <c r="R122" s="71">
        <v>0</v>
      </c>
      <c r="S122" s="71">
        <v>0</v>
      </c>
      <c r="T122" s="71">
        <v>0</v>
      </c>
      <c r="U122" s="71">
        <v>0</v>
      </c>
      <c r="V122" s="71">
        <v>0</v>
      </c>
      <c r="W122" s="93">
        <f>SUM(B122:V122)</f>
        <v>0</v>
      </c>
      <c r="X122" s="76"/>
      <c r="Y122" s="76"/>
      <c r="Z122" s="76"/>
      <c r="AA122" s="76"/>
      <c r="AB122" s="76"/>
      <c r="AC122" s="76">
        <v>86000000</v>
      </c>
      <c r="AD122" s="76"/>
      <c r="AE122" s="76"/>
      <c r="AF122" s="76"/>
      <c r="AG122" s="76"/>
      <c r="AH122" s="76"/>
      <c r="AI122" s="89">
        <f t="shared" ref="AI122" si="264">SUM(X122:AH122)</f>
        <v>86000000</v>
      </c>
      <c r="AJ122" s="52"/>
      <c r="AK122" s="52"/>
      <c r="AL122" s="52"/>
      <c r="AM122" s="52"/>
      <c r="AN122" s="52"/>
      <c r="AO122" s="52"/>
      <c r="AP122" s="52"/>
      <c r="AQ122" s="52"/>
      <c r="AR122" s="52"/>
      <c r="AS122" s="52"/>
      <c r="AT122" s="52"/>
      <c r="AU122" s="52"/>
      <c r="AV122" s="52"/>
      <c r="AW122" s="52"/>
      <c r="AX122" s="52"/>
      <c r="AY122" s="52"/>
      <c r="AZ122" s="143"/>
      <c r="BA122" s="52"/>
      <c r="BB122" s="52"/>
      <c r="BC122" s="52"/>
      <c r="BD122" s="52"/>
      <c r="BE122" s="52"/>
      <c r="BF122" s="52"/>
      <c r="BG122" s="52"/>
      <c r="BH122" s="52"/>
      <c r="BI122" s="52"/>
      <c r="BJ122" s="84">
        <f>SUM(BA122:BI122)</f>
        <v>0</v>
      </c>
      <c r="BK122" s="97">
        <f t="shared" si="121"/>
        <v>86000000</v>
      </c>
      <c r="BL122" s="97">
        <f t="shared" si="122"/>
        <v>86000000</v>
      </c>
    </row>
    <row r="123" spans="1:64" s="17" customFormat="1" ht="30" x14ac:dyDescent="0.25">
      <c r="A123" s="63" t="s">
        <v>478</v>
      </c>
      <c r="B123" s="70">
        <f t="shared" ref="B123:BJ123" si="265">+B124</f>
        <v>582000000</v>
      </c>
      <c r="C123" s="70">
        <f t="shared" si="265"/>
        <v>0</v>
      </c>
      <c r="D123" s="70">
        <f t="shared" si="265"/>
        <v>0</v>
      </c>
      <c r="E123" s="70">
        <f t="shared" si="265"/>
        <v>0</v>
      </c>
      <c r="F123" s="70">
        <f t="shared" si="265"/>
        <v>697218140</v>
      </c>
      <c r="G123" s="70">
        <f t="shared" si="265"/>
        <v>0</v>
      </c>
      <c r="H123" s="70">
        <f t="shared" si="265"/>
        <v>0</v>
      </c>
      <c r="I123" s="70">
        <f t="shared" si="265"/>
        <v>0</v>
      </c>
      <c r="J123" s="70">
        <f t="shared" si="265"/>
        <v>39816289</v>
      </c>
      <c r="K123" s="70">
        <f t="shared" si="265"/>
        <v>0</v>
      </c>
      <c r="L123" s="70">
        <f t="shared" si="265"/>
        <v>0</v>
      </c>
      <c r="M123" s="70">
        <f t="shared" si="265"/>
        <v>0</v>
      </c>
      <c r="N123" s="70">
        <f t="shared" si="265"/>
        <v>0</v>
      </c>
      <c r="O123" s="70">
        <f t="shared" si="265"/>
        <v>0</v>
      </c>
      <c r="P123" s="70">
        <f t="shared" si="265"/>
        <v>0</v>
      </c>
      <c r="Q123" s="70">
        <f t="shared" si="265"/>
        <v>0</v>
      </c>
      <c r="R123" s="70">
        <f t="shared" si="265"/>
        <v>74000000</v>
      </c>
      <c r="S123" s="70">
        <f t="shared" si="265"/>
        <v>0</v>
      </c>
      <c r="T123" s="70">
        <f t="shared" si="265"/>
        <v>10210780</v>
      </c>
      <c r="U123" s="70">
        <f t="shared" si="265"/>
        <v>0</v>
      </c>
      <c r="V123" s="70">
        <f t="shared" si="265"/>
        <v>0</v>
      </c>
      <c r="W123" s="92">
        <f t="shared" si="265"/>
        <v>1403245209</v>
      </c>
      <c r="X123" s="75">
        <f t="shared" si="265"/>
        <v>0</v>
      </c>
      <c r="Y123" s="75">
        <f t="shared" si="265"/>
        <v>17000000</v>
      </c>
      <c r="Z123" s="75">
        <f t="shared" si="265"/>
        <v>0</v>
      </c>
      <c r="AA123" s="75">
        <f t="shared" si="265"/>
        <v>0</v>
      </c>
      <c r="AB123" s="75">
        <f t="shared" si="265"/>
        <v>0</v>
      </c>
      <c r="AC123" s="75">
        <f t="shared" si="265"/>
        <v>41993976</v>
      </c>
      <c r="AD123" s="75">
        <f t="shared" si="265"/>
        <v>0</v>
      </c>
      <c r="AE123" s="75">
        <f t="shared" si="265"/>
        <v>0</v>
      </c>
      <c r="AF123" s="75">
        <f t="shared" si="265"/>
        <v>0</v>
      </c>
      <c r="AG123" s="75">
        <f t="shared" si="265"/>
        <v>0</v>
      </c>
      <c r="AH123" s="75">
        <f t="shared" si="265"/>
        <v>0</v>
      </c>
      <c r="AI123" s="88">
        <f t="shared" si="265"/>
        <v>58993976</v>
      </c>
      <c r="AJ123" s="24">
        <f t="shared" si="265"/>
        <v>0</v>
      </c>
      <c r="AK123" s="24">
        <f t="shared" si="265"/>
        <v>0</v>
      </c>
      <c r="AL123" s="24">
        <f t="shared" si="265"/>
        <v>0</v>
      </c>
      <c r="AM123" s="24">
        <f t="shared" si="265"/>
        <v>0</v>
      </c>
      <c r="AN123" s="24">
        <f t="shared" si="265"/>
        <v>34073202</v>
      </c>
      <c r="AO123" s="24">
        <f t="shared" si="265"/>
        <v>0</v>
      </c>
      <c r="AP123" s="24">
        <f t="shared" si="265"/>
        <v>0</v>
      </c>
      <c r="AQ123" s="24">
        <f t="shared" si="265"/>
        <v>0</v>
      </c>
      <c r="AR123" s="24">
        <f t="shared" si="265"/>
        <v>0</v>
      </c>
      <c r="AS123" s="24">
        <f t="shared" si="265"/>
        <v>0</v>
      </c>
      <c r="AT123" s="24">
        <f t="shared" si="265"/>
        <v>0</v>
      </c>
      <c r="AU123" s="24">
        <f t="shared" si="265"/>
        <v>613179</v>
      </c>
      <c r="AV123" s="24">
        <f>+AV124</f>
        <v>0</v>
      </c>
      <c r="AW123" s="24">
        <f>+AW124</f>
        <v>0</v>
      </c>
      <c r="AX123" s="24">
        <f>+AX124</f>
        <v>0</v>
      </c>
      <c r="AY123" s="24">
        <f>+AY124</f>
        <v>0</v>
      </c>
      <c r="AZ123" s="142">
        <f>+AZ124</f>
        <v>34686381</v>
      </c>
      <c r="BA123" s="24">
        <f t="shared" si="265"/>
        <v>0</v>
      </c>
      <c r="BB123" s="24">
        <f t="shared" si="265"/>
        <v>0</v>
      </c>
      <c r="BC123" s="24">
        <f t="shared" si="265"/>
        <v>0</v>
      </c>
      <c r="BD123" s="24">
        <f t="shared" si="265"/>
        <v>0</v>
      </c>
      <c r="BE123" s="24">
        <f t="shared" si="265"/>
        <v>2699268.23</v>
      </c>
      <c r="BF123" s="24">
        <f t="shared" si="265"/>
        <v>0</v>
      </c>
      <c r="BG123" s="24">
        <f t="shared" si="265"/>
        <v>0</v>
      </c>
      <c r="BH123" s="24">
        <f t="shared" si="265"/>
        <v>0</v>
      </c>
      <c r="BI123" s="24">
        <f t="shared" si="265"/>
        <v>0</v>
      </c>
      <c r="BJ123" s="83">
        <f t="shared" si="265"/>
        <v>2699268.23</v>
      </c>
      <c r="BK123" s="95">
        <f t="shared" si="121"/>
        <v>96379625.230000004</v>
      </c>
      <c r="BL123" s="95">
        <f t="shared" si="122"/>
        <v>1499624834.23</v>
      </c>
    </row>
    <row r="124" spans="1:64" s="17" customFormat="1" x14ac:dyDescent="0.25">
      <c r="A124" s="57" t="s">
        <v>463</v>
      </c>
      <c r="B124" s="70">
        <f t="shared" ref="B124:AG124" si="266">+B125+B132+B143+B152+B148+B155</f>
        <v>582000000</v>
      </c>
      <c r="C124" s="70">
        <f t="shared" si="266"/>
        <v>0</v>
      </c>
      <c r="D124" s="70">
        <f t="shared" si="266"/>
        <v>0</v>
      </c>
      <c r="E124" s="70">
        <f t="shared" si="266"/>
        <v>0</v>
      </c>
      <c r="F124" s="70">
        <f t="shared" si="266"/>
        <v>697218140</v>
      </c>
      <c r="G124" s="70">
        <f t="shared" si="266"/>
        <v>0</v>
      </c>
      <c r="H124" s="70">
        <f t="shared" si="266"/>
        <v>0</v>
      </c>
      <c r="I124" s="70">
        <f t="shared" si="266"/>
        <v>0</v>
      </c>
      <c r="J124" s="70">
        <f t="shared" si="266"/>
        <v>39816289</v>
      </c>
      <c r="K124" s="70">
        <f t="shared" si="266"/>
        <v>0</v>
      </c>
      <c r="L124" s="70">
        <f t="shared" si="266"/>
        <v>0</v>
      </c>
      <c r="M124" s="70">
        <f t="shared" si="266"/>
        <v>0</v>
      </c>
      <c r="N124" s="70">
        <f t="shared" si="266"/>
        <v>0</v>
      </c>
      <c r="O124" s="70">
        <f t="shared" si="266"/>
        <v>0</v>
      </c>
      <c r="P124" s="70">
        <f t="shared" si="266"/>
        <v>0</v>
      </c>
      <c r="Q124" s="70">
        <f t="shared" si="266"/>
        <v>0</v>
      </c>
      <c r="R124" s="70">
        <f t="shared" si="266"/>
        <v>74000000</v>
      </c>
      <c r="S124" s="70">
        <f t="shared" si="266"/>
        <v>0</v>
      </c>
      <c r="T124" s="70">
        <f t="shared" si="266"/>
        <v>10210780</v>
      </c>
      <c r="U124" s="70">
        <f t="shared" si="266"/>
        <v>0</v>
      </c>
      <c r="V124" s="70">
        <f t="shared" si="266"/>
        <v>0</v>
      </c>
      <c r="W124" s="92">
        <f t="shared" si="266"/>
        <v>1403245209</v>
      </c>
      <c r="X124" s="75">
        <f t="shared" si="266"/>
        <v>0</v>
      </c>
      <c r="Y124" s="75">
        <f t="shared" si="266"/>
        <v>17000000</v>
      </c>
      <c r="Z124" s="75">
        <f t="shared" si="266"/>
        <v>0</v>
      </c>
      <c r="AA124" s="75">
        <f t="shared" si="266"/>
        <v>0</v>
      </c>
      <c r="AB124" s="75">
        <f t="shared" si="266"/>
        <v>0</v>
      </c>
      <c r="AC124" s="75">
        <f t="shared" si="266"/>
        <v>41993976</v>
      </c>
      <c r="AD124" s="75">
        <f t="shared" si="266"/>
        <v>0</v>
      </c>
      <c r="AE124" s="75">
        <f t="shared" si="266"/>
        <v>0</v>
      </c>
      <c r="AF124" s="75">
        <f t="shared" si="266"/>
        <v>0</v>
      </c>
      <c r="AG124" s="75">
        <f t="shared" si="266"/>
        <v>0</v>
      </c>
      <c r="AH124" s="75">
        <f t="shared" ref="AH124:BJ124" si="267">+AH125+AH132+AH143+AH152+AH148+AH155</f>
        <v>0</v>
      </c>
      <c r="AI124" s="88">
        <f t="shared" si="267"/>
        <v>58993976</v>
      </c>
      <c r="AJ124" s="24">
        <f t="shared" si="267"/>
        <v>0</v>
      </c>
      <c r="AK124" s="24">
        <f t="shared" si="267"/>
        <v>0</v>
      </c>
      <c r="AL124" s="24">
        <f t="shared" si="267"/>
        <v>0</v>
      </c>
      <c r="AM124" s="24">
        <f t="shared" si="267"/>
        <v>0</v>
      </c>
      <c r="AN124" s="24">
        <f t="shared" si="267"/>
        <v>34073202</v>
      </c>
      <c r="AO124" s="24">
        <f t="shared" si="267"/>
        <v>0</v>
      </c>
      <c r="AP124" s="24">
        <f t="shared" si="267"/>
        <v>0</v>
      </c>
      <c r="AQ124" s="24">
        <f t="shared" si="267"/>
        <v>0</v>
      </c>
      <c r="AR124" s="24">
        <f t="shared" si="267"/>
        <v>0</v>
      </c>
      <c r="AS124" s="24">
        <f t="shared" si="267"/>
        <v>0</v>
      </c>
      <c r="AT124" s="24">
        <f t="shared" si="267"/>
        <v>0</v>
      </c>
      <c r="AU124" s="24">
        <f t="shared" si="267"/>
        <v>613179</v>
      </c>
      <c r="AV124" s="24">
        <f t="shared" si="267"/>
        <v>0</v>
      </c>
      <c r="AW124" s="24">
        <f t="shared" si="267"/>
        <v>0</v>
      </c>
      <c r="AX124" s="24">
        <f t="shared" si="267"/>
        <v>0</v>
      </c>
      <c r="AY124" s="24">
        <f t="shared" si="267"/>
        <v>0</v>
      </c>
      <c r="AZ124" s="142">
        <f t="shared" si="267"/>
        <v>34686381</v>
      </c>
      <c r="BA124" s="24">
        <f t="shared" si="267"/>
        <v>0</v>
      </c>
      <c r="BB124" s="24">
        <f t="shared" si="267"/>
        <v>0</v>
      </c>
      <c r="BC124" s="24">
        <f t="shared" si="267"/>
        <v>0</v>
      </c>
      <c r="BD124" s="24">
        <f t="shared" si="267"/>
        <v>0</v>
      </c>
      <c r="BE124" s="24">
        <f t="shared" si="267"/>
        <v>2699268.23</v>
      </c>
      <c r="BF124" s="24">
        <f t="shared" si="267"/>
        <v>0</v>
      </c>
      <c r="BG124" s="24">
        <f t="shared" si="267"/>
        <v>0</v>
      </c>
      <c r="BH124" s="24">
        <f t="shared" si="267"/>
        <v>0</v>
      </c>
      <c r="BI124" s="24">
        <f t="shared" si="267"/>
        <v>0</v>
      </c>
      <c r="BJ124" s="83">
        <f t="shared" si="267"/>
        <v>2699268.23</v>
      </c>
      <c r="BK124" s="95">
        <f t="shared" si="121"/>
        <v>96379625.230000004</v>
      </c>
      <c r="BL124" s="95">
        <f t="shared" si="122"/>
        <v>1499624834.23</v>
      </c>
    </row>
    <row r="125" spans="1:64" s="17" customFormat="1" ht="30" x14ac:dyDescent="0.25">
      <c r="A125" s="58" t="s">
        <v>462</v>
      </c>
      <c r="B125" s="70">
        <f t="shared" ref="B125:AG125" si="268">+B126+B130</f>
        <v>60000000</v>
      </c>
      <c r="C125" s="70">
        <f t="shared" si="268"/>
        <v>0</v>
      </c>
      <c r="D125" s="70">
        <f t="shared" si="268"/>
        <v>0</v>
      </c>
      <c r="E125" s="70">
        <f t="shared" si="268"/>
        <v>0</v>
      </c>
      <c r="F125" s="70">
        <f t="shared" si="268"/>
        <v>0</v>
      </c>
      <c r="G125" s="70">
        <f t="shared" si="268"/>
        <v>0</v>
      </c>
      <c r="H125" s="70">
        <f t="shared" si="268"/>
        <v>0</v>
      </c>
      <c r="I125" s="70">
        <f t="shared" si="268"/>
        <v>0</v>
      </c>
      <c r="J125" s="70">
        <f t="shared" si="268"/>
        <v>39816289</v>
      </c>
      <c r="K125" s="70">
        <f t="shared" si="268"/>
        <v>0</v>
      </c>
      <c r="L125" s="70">
        <f t="shared" si="268"/>
        <v>0</v>
      </c>
      <c r="M125" s="70">
        <f t="shared" si="268"/>
        <v>0</v>
      </c>
      <c r="N125" s="70">
        <f t="shared" si="268"/>
        <v>0</v>
      </c>
      <c r="O125" s="70">
        <f t="shared" si="268"/>
        <v>0</v>
      </c>
      <c r="P125" s="70">
        <f t="shared" si="268"/>
        <v>0</v>
      </c>
      <c r="Q125" s="70">
        <f t="shared" si="268"/>
        <v>0</v>
      </c>
      <c r="R125" s="70">
        <f t="shared" si="268"/>
        <v>0</v>
      </c>
      <c r="S125" s="70">
        <f t="shared" si="268"/>
        <v>0</v>
      </c>
      <c r="T125" s="70">
        <f t="shared" si="268"/>
        <v>0</v>
      </c>
      <c r="U125" s="70">
        <f t="shared" si="268"/>
        <v>0</v>
      </c>
      <c r="V125" s="70">
        <f t="shared" si="268"/>
        <v>0</v>
      </c>
      <c r="W125" s="92">
        <f t="shared" si="268"/>
        <v>99816289</v>
      </c>
      <c r="X125" s="75">
        <f t="shared" si="268"/>
        <v>0</v>
      </c>
      <c r="Y125" s="75">
        <f t="shared" si="268"/>
        <v>0</v>
      </c>
      <c r="Z125" s="75">
        <f t="shared" si="268"/>
        <v>0</v>
      </c>
      <c r="AA125" s="75">
        <f t="shared" si="268"/>
        <v>0</v>
      </c>
      <c r="AB125" s="75">
        <f t="shared" si="268"/>
        <v>0</v>
      </c>
      <c r="AC125" s="75">
        <f t="shared" si="268"/>
        <v>0</v>
      </c>
      <c r="AD125" s="75">
        <f t="shared" si="268"/>
        <v>0</v>
      </c>
      <c r="AE125" s="75">
        <f t="shared" si="268"/>
        <v>0</v>
      </c>
      <c r="AF125" s="75">
        <f t="shared" si="268"/>
        <v>0</v>
      </c>
      <c r="AG125" s="75">
        <f t="shared" si="268"/>
        <v>0</v>
      </c>
      <c r="AH125" s="75">
        <f t="shared" ref="AH125:BJ125" si="269">+AH126+AH130</f>
        <v>0</v>
      </c>
      <c r="AI125" s="88">
        <f t="shared" si="269"/>
        <v>0</v>
      </c>
      <c r="AJ125" s="24">
        <f t="shared" si="269"/>
        <v>0</v>
      </c>
      <c r="AK125" s="24">
        <f t="shared" si="269"/>
        <v>0</v>
      </c>
      <c r="AL125" s="24">
        <f t="shared" si="269"/>
        <v>0</v>
      </c>
      <c r="AM125" s="24">
        <f t="shared" si="269"/>
        <v>0</v>
      </c>
      <c r="AN125" s="24">
        <f t="shared" si="269"/>
        <v>34073202</v>
      </c>
      <c r="AO125" s="24">
        <f t="shared" si="269"/>
        <v>0</v>
      </c>
      <c r="AP125" s="24">
        <f t="shared" si="269"/>
        <v>0</v>
      </c>
      <c r="AQ125" s="24">
        <f t="shared" si="269"/>
        <v>0</v>
      </c>
      <c r="AR125" s="24">
        <f t="shared" si="269"/>
        <v>0</v>
      </c>
      <c r="AS125" s="24">
        <f t="shared" si="269"/>
        <v>0</v>
      </c>
      <c r="AT125" s="24">
        <f t="shared" si="269"/>
        <v>0</v>
      </c>
      <c r="AU125" s="24">
        <f t="shared" si="269"/>
        <v>0</v>
      </c>
      <c r="AV125" s="24">
        <f t="shared" si="269"/>
        <v>0</v>
      </c>
      <c r="AW125" s="24">
        <f t="shared" si="269"/>
        <v>0</v>
      </c>
      <c r="AX125" s="24">
        <f t="shared" si="269"/>
        <v>0</v>
      </c>
      <c r="AY125" s="24">
        <f t="shared" si="269"/>
        <v>0</v>
      </c>
      <c r="AZ125" s="142">
        <f t="shared" si="269"/>
        <v>34073202</v>
      </c>
      <c r="BA125" s="24">
        <f t="shared" si="269"/>
        <v>0</v>
      </c>
      <c r="BB125" s="24">
        <f t="shared" si="269"/>
        <v>0</v>
      </c>
      <c r="BC125" s="24">
        <f t="shared" si="269"/>
        <v>0</v>
      </c>
      <c r="BD125" s="24">
        <f t="shared" si="269"/>
        <v>0</v>
      </c>
      <c r="BE125" s="24">
        <f t="shared" si="269"/>
        <v>0</v>
      </c>
      <c r="BF125" s="24">
        <f t="shared" si="269"/>
        <v>0</v>
      </c>
      <c r="BG125" s="24">
        <f t="shared" si="269"/>
        <v>0</v>
      </c>
      <c r="BH125" s="24">
        <f t="shared" si="269"/>
        <v>0</v>
      </c>
      <c r="BI125" s="24">
        <f t="shared" si="269"/>
        <v>0</v>
      </c>
      <c r="BJ125" s="83">
        <f t="shared" si="269"/>
        <v>0</v>
      </c>
      <c r="BK125" s="95">
        <f t="shared" si="121"/>
        <v>34073202</v>
      </c>
      <c r="BL125" s="95">
        <f t="shared" ref="BL125:BL163" si="270">+W125+AI125+AZ125+BJ125</f>
        <v>133889491</v>
      </c>
    </row>
    <row r="126" spans="1:64" s="17" customFormat="1" ht="45" x14ac:dyDescent="0.25">
      <c r="A126" s="59" t="s">
        <v>464</v>
      </c>
      <c r="B126" s="70">
        <f t="shared" ref="B126:AG126" si="271">SUM(B127:B129)</f>
        <v>60000000</v>
      </c>
      <c r="C126" s="70">
        <f t="shared" si="271"/>
        <v>0</v>
      </c>
      <c r="D126" s="70">
        <f t="shared" si="271"/>
        <v>0</v>
      </c>
      <c r="E126" s="70">
        <f t="shared" si="271"/>
        <v>0</v>
      </c>
      <c r="F126" s="70">
        <f t="shared" si="271"/>
        <v>0</v>
      </c>
      <c r="G126" s="70">
        <f t="shared" si="271"/>
        <v>0</v>
      </c>
      <c r="H126" s="70">
        <f t="shared" si="271"/>
        <v>0</v>
      </c>
      <c r="I126" s="70">
        <f t="shared" si="271"/>
        <v>0</v>
      </c>
      <c r="J126" s="70">
        <f t="shared" si="271"/>
        <v>39816289</v>
      </c>
      <c r="K126" s="70">
        <f t="shared" si="271"/>
        <v>0</v>
      </c>
      <c r="L126" s="70">
        <f t="shared" si="271"/>
        <v>0</v>
      </c>
      <c r="M126" s="70">
        <f t="shared" si="271"/>
        <v>0</v>
      </c>
      <c r="N126" s="70">
        <f t="shared" si="271"/>
        <v>0</v>
      </c>
      <c r="O126" s="70">
        <f t="shared" si="271"/>
        <v>0</v>
      </c>
      <c r="P126" s="70">
        <f t="shared" si="271"/>
        <v>0</v>
      </c>
      <c r="Q126" s="70">
        <f t="shared" si="271"/>
        <v>0</v>
      </c>
      <c r="R126" s="70">
        <f t="shared" si="271"/>
        <v>0</v>
      </c>
      <c r="S126" s="70">
        <f t="shared" si="271"/>
        <v>0</v>
      </c>
      <c r="T126" s="70">
        <f t="shared" si="271"/>
        <v>0</v>
      </c>
      <c r="U126" s="70">
        <f t="shared" si="271"/>
        <v>0</v>
      </c>
      <c r="V126" s="70">
        <f t="shared" si="271"/>
        <v>0</v>
      </c>
      <c r="W126" s="92">
        <f t="shared" si="271"/>
        <v>99816289</v>
      </c>
      <c r="X126" s="75">
        <f t="shared" si="271"/>
        <v>0</v>
      </c>
      <c r="Y126" s="75">
        <f t="shared" si="271"/>
        <v>0</v>
      </c>
      <c r="Z126" s="75">
        <f t="shared" si="271"/>
        <v>0</v>
      </c>
      <c r="AA126" s="75">
        <f t="shared" si="271"/>
        <v>0</v>
      </c>
      <c r="AB126" s="75">
        <f t="shared" si="271"/>
        <v>0</v>
      </c>
      <c r="AC126" s="75">
        <f t="shared" si="271"/>
        <v>0</v>
      </c>
      <c r="AD126" s="75">
        <f t="shared" si="271"/>
        <v>0</v>
      </c>
      <c r="AE126" s="75">
        <f t="shared" si="271"/>
        <v>0</v>
      </c>
      <c r="AF126" s="75">
        <f t="shared" si="271"/>
        <v>0</v>
      </c>
      <c r="AG126" s="75">
        <f t="shared" si="271"/>
        <v>0</v>
      </c>
      <c r="AH126" s="75">
        <f t="shared" ref="AH126:BJ126" si="272">SUM(AH127:AH129)</f>
        <v>0</v>
      </c>
      <c r="AI126" s="88">
        <f t="shared" si="272"/>
        <v>0</v>
      </c>
      <c r="AJ126" s="24">
        <f t="shared" si="272"/>
        <v>0</v>
      </c>
      <c r="AK126" s="24">
        <f t="shared" si="272"/>
        <v>0</v>
      </c>
      <c r="AL126" s="24">
        <f t="shared" si="272"/>
        <v>0</v>
      </c>
      <c r="AM126" s="24">
        <f t="shared" si="272"/>
        <v>0</v>
      </c>
      <c r="AN126" s="24">
        <f t="shared" si="272"/>
        <v>34073202</v>
      </c>
      <c r="AO126" s="24">
        <f t="shared" si="272"/>
        <v>0</v>
      </c>
      <c r="AP126" s="24">
        <f t="shared" si="272"/>
        <v>0</v>
      </c>
      <c r="AQ126" s="24">
        <f t="shared" si="272"/>
        <v>0</v>
      </c>
      <c r="AR126" s="24">
        <f t="shared" si="272"/>
        <v>0</v>
      </c>
      <c r="AS126" s="24">
        <f t="shared" si="272"/>
        <v>0</v>
      </c>
      <c r="AT126" s="24">
        <f t="shared" si="272"/>
        <v>0</v>
      </c>
      <c r="AU126" s="24">
        <f t="shared" si="272"/>
        <v>0</v>
      </c>
      <c r="AV126" s="24">
        <f t="shared" si="272"/>
        <v>0</v>
      </c>
      <c r="AW126" s="24">
        <f t="shared" si="272"/>
        <v>0</v>
      </c>
      <c r="AX126" s="24">
        <f t="shared" si="272"/>
        <v>0</v>
      </c>
      <c r="AY126" s="24">
        <f t="shared" si="272"/>
        <v>0</v>
      </c>
      <c r="AZ126" s="142">
        <f t="shared" si="272"/>
        <v>34073202</v>
      </c>
      <c r="BA126" s="24">
        <f t="shared" si="272"/>
        <v>0</v>
      </c>
      <c r="BB126" s="24">
        <f t="shared" si="272"/>
        <v>0</v>
      </c>
      <c r="BC126" s="24">
        <f t="shared" si="272"/>
        <v>0</v>
      </c>
      <c r="BD126" s="24">
        <f t="shared" si="272"/>
        <v>0</v>
      </c>
      <c r="BE126" s="24">
        <f t="shared" si="272"/>
        <v>0</v>
      </c>
      <c r="BF126" s="24">
        <f t="shared" si="272"/>
        <v>0</v>
      </c>
      <c r="BG126" s="24">
        <f t="shared" si="272"/>
        <v>0</v>
      </c>
      <c r="BH126" s="24">
        <f t="shared" si="272"/>
        <v>0</v>
      </c>
      <c r="BI126" s="24">
        <f t="shared" si="272"/>
        <v>0</v>
      </c>
      <c r="BJ126" s="83">
        <f t="shared" si="272"/>
        <v>0</v>
      </c>
      <c r="BK126" s="95">
        <f t="shared" si="121"/>
        <v>34073202</v>
      </c>
      <c r="BL126" s="95">
        <f t="shared" si="270"/>
        <v>133889491</v>
      </c>
    </row>
    <row r="127" spans="1:64" s="19" customFormat="1" ht="30" x14ac:dyDescent="0.25">
      <c r="A127" s="60" t="s">
        <v>343</v>
      </c>
      <c r="B127" s="71">
        <v>0</v>
      </c>
      <c r="C127" s="71">
        <v>0</v>
      </c>
      <c r="D127" s="71">
        <v>0</v>
      </c>
      <c r="E127" s="71">
        <v>0</v>
      </c>
      <c r="F127" s="71">
        <v>0</v>
      </c>
      <c r="G127" s="71">
        <v>0</v>
      </c>
      <c r="H127" s="71">
        <v>0</v>
      </c>
      <c r="I127" s="71">
        <v>0</v>
      </c>
      <c r="J127" s="71">
        <v>39816289</v>
      </c>
      <c r="K127" s="71">
        <v>0</v>
      </c>
      <c r="L127" s="71">
        <v>0</v>
      </c>
      <c r="M127" s="71">
        <v>0</v>
      </c>
      <c r="N127" s="71">
        <v>0</v>
      </c>
      <c r="O127" s="71">
        <v>0</v>
      </c>
      <c r="P127" s="71">
        <v>0</v>
      </c>
      <c r="Q127" s="71">
        <v>0</v>
      </c>
      <c r="R127" s="71">
        <v>0</v>
      </c>
      <c r="S127" s="71">
        <v>0</v>
      </c>
      <c r="T127" s="71">
        <v>0</v>
      </c>
      <c r="U127" s="71">
        <v>0</v>
      </c>
      <c r="V127" s="71">
        <v>0</v>
      </c>
      <c r="W127" s="93">
        <f>SUM(B127:V127)</f>
        <v>39816289</v>
      </c>
      <c r="X127" s="76"/>
      <c r="Y127" s="76"/>
      <c r="Z127" s="76"/>
      <c r="AA127" s="76"/>
      <c r="AB127" s="76"/>
      <c r="AC127" s="76"/>
      <c r="AD127" s="76"/>
      <c r="AE127" s="76"/>
      <c r="AF127" s="76"/>
      <c r="AG127" s="76"/>
      <c r="AH127" s="76"/>
      <c r="AI127" s="89">
        <f t="shared" ref="AI127:AI129" si="273">SUM(X127:AH127)</f>
        <v>0</v>
      </c>
      <c r="AJ127" s="52"/>
      <c r="AK127" s="52"/>
      <c r="AL127" s="52"/>
      <c r="AM127" s="52"/>
      <c r="AN127" s="52">
        <v>34073202</v>
      </c>
      <c r="AO127" s="52"/>
      <c r="AP127" s="52"/>
      <c r="AQ127" s="52"/>
      <c r="AR127" s="52"/>
      <c r="AS127" s="52"/>
      <c r="AT127" s="52"/>
      <c r="AU127" s="52"/>
      <c r="AV127" s="52"/>
      <c r="AW127" s="52"/>
      <c r="AX127" s="52"/>
      <c r="AY127" s="52"/>
      <c r="AZ127" s="143">
        <f>SUM(AJ127:AY127)</f>
        <v>34073202</v>
      </c>
      <c r="BA127" s="52"/>
      <c r="BB127" s="52"/>
      <c r="BC127" s="52"/>
      <c r="BD127" s="52"/>
      <c r="BE127" s="52"/>
      <c r="BF127" s="52"/>
      <c r="BG127" s="52"/>
      <c r="BH127" s="52"/>
      <c r="BI127" s="52"/>
      <c r="BJ127" s="84">
        <f>SUM(BA127:BI127)</f>
        <v>0</v>
      </c>
      <c r="BK127" s="97">
        <f t="shared" ref="BK127:BK165" si="274">+AI127+AZ127+BJ127</f>
        <v>34073202</v>
      </c>
      <c r="BL127" s="97">
        <f t="shared" si="270"/>
        <v>73889491</v>
      </c>
    </row>
    <row r="128" spans="1:64" s="19" customFormat="1" x14ac:dyDescent="0.25">
      <c r="A128" s="60" t="s">
        <v>621</v>
      </c>
      <c r="B128" s="71">
        <v>30000000</v>
      </c>
      <c r="C128" s="71">
        <v>0</v>
      </c>
      <c r="D128" s="71">
        <v>0</v>
      </c>
      <c r="E128" s="71">
        <v>0</v>
      </c>
      <c r="F128" s="71">
        <v>0</v>
      </c>
      <c r="G128" s="71">
        <v>0</v>
      </c>
      <c r="H128" s="71">
        <v>0</v>
      </c>
      <c r="I128" s="71">
        <v>0</v>
      </c>
      <c r="J128" s="71">
        <v>0</v>
      </c>
      <c r="K128" s="71">
        <v>0</v>
      </c>
      <c r="L128" s="71">
        <v>0</v>
      </c>
      <c r="M128" s="71">
        <v>0</v>
      </c>
      <c r="N128" s="71">
        <v>0</v>
      </c>
      <c r="O128" s="71">
        <v>0</v>
      </c>
      <c r="P128" s="71">
        <v>0</v>
      </c>
      <c r="Q128" s="71">
        <v>0</v>
      </c>
      <c r="R128" s="71"/>
      <c r="S128" s="71">
        <v>0</v>
      </c>
      <c r="T128" s="71">
        <v>0</v>
      </c>
      <c r="U128" s="71">
        <v>0</v>
      </c>
      <c r="V128" s="71">
        <v>0</v>
      </c>
      <c r="W128" s="93">
        <f>SUM(B128:V128)</f>
        <v>30000000</v>
      </c>
      <c r="X128" s="76"/>
      <c r="Y128" s="76"/>
      <c r="Z128" s="76"/>
      <c r="AA128" s="76"/>
      <c r="AB128" s="76"/>
      <c r="AC128" s="76"/>
      <c r="AD128" s="76"/>
      <c r="AE128" s="76"/>
      <c r="AF128" s="76"/>
      <c r="AG128" s="76"/>
      <c r="AH128" s="76"/>
      <c r="AI128" s="89">
        <f t="shared" si="273"/>
        <v>0</v>
      </c>
      <c r="AJ128" s="52"/>
      <c r="AK128" s="52"/>
      <c r="AL128" s="52"/>
      <c r="AM128" s="52"/>
      <c r="AN128" s="52"/>
      <c r="AO128" s="52"/>
      <c r="AP128" s="52"/>
      <c r="AQ128" s="52"/>
      <c r="AR128" s="52"/>
      <c r="AS128" s="52"/>
      <c r="AT128" s="52"/>
      <c r="AU128" s="52"/>
      <c r="AV128" s="52"/>
      <c r="AW128" s="52"/>
      <c r="AX128" s="52"/>
      <c r="AY128" s="52"/>
      <c r="AZ128" s="143"/>
      <c r="BA128" s="52"/>
      <c r="BB128" s="52"/>
      <c r="BC128" s="52"/>
      <c r="BD128" s="52"/>
      <c r="BE128" s="52"/>
      <c r="BF128" s="52"/>
      <c r="BG128" s="52"/>
      <c r="BH128" s="52"/>
      <c r="BI128" s="52"/>
      <c r="BJ128" s="84">
        <f>SUM(BA128:BI128)</f>
        <v>0</v>
      </c>
      <c r="BK128" s="97">
        <f t="shared" si="274"/>
        <v>0</v>
      </c>
      <c r="BL128" s="97">
        <f t="shared" si="270"/>
        <v>30000000</v>
      </c>
    </row>
    <row r="129" spans="1:64" s="19" customFormat="1" ht="30" x14ac:dyDescent="0.25">
      <c r="A129" s="60" t="s">
        <v>644</v>
      </c>
      <c r="B129" s="71">
        <v>30000000</v>
      </c>
      <c r="C129" s="71">
        <v>0</v>
      </c>
      <c r="D129" s="71">
        <v>0</v>
      </c>
      <c r="E129" s="71">
        <v>0</v>
      </c>
      <c r="F129" s="71">
        <v>0</v>
      </c>
      <c r="G129" s="71">
        <v>0</v>
      </c>
      <c r="H129" s="71">
        <v>0</v>
      </c>
      <c r="I129" s="71">
        <v>0</v>
      </c>
      <c r="J129" s="71">
        <v>0</v>
      </c>
      <c r="K129" s="71">
        <v>0</v>
      </c>
      <c r="L129" s="71">
        <v>0</v>
      </c>
      <c r="M129" s="71">
        <v>0</v>
      </c>
      <c r="N129" s="71">
        <v>0</v>
      </c>
      <c r="O129" s="71">
        <v>0</v>
      </c>
      <c r="P129" s="71">
        <v>0</v>
      </c>
      <c r="Q129" s="71">
        <v>0</v>
      </c>
      <c r="R129" s="71">
        <v>0</v>
      </c>
      <c r="S129" s="71">
        <v>0</v>
      </c>
      <c r="T129" s="71">
        <v>0</v>
      </c>
      <c r="U129" s="71">
        <v>0</v>
      </c>
      <c r="V129" s="71">
        <v>0</v>
      </c>
      <c r="W129" s="93">
        <f>SUM(B129:V129)</f>
        <v>30000000</v>
      </c>
      <c r="X129" s="76"/>
      <c r="Y129" s="76"/>
      <c r="Z129" s="76"/>
      <c r="AA129" s="76"/>
      <c r="AB129" s="76"/>
      <c r="AC129" s="76"/>
      <c r="AD129" s="76"/>
      <c r="AE129" s="76"/>
      <c r="AF129" s="76"/>
      <c r="AG129" s="76"/>
      <c r="AH129" s="76"/>
      <c r="AI129" s="89">
        <f t="shared" si="273"/>
        <v>0</v>
      </c>
      <c r="AJ129" s="52"/>
      <c r="AK129" s="52"/>
      <c r="AL129" s="52"/>
      <c r="AM129" s="52"/>
      <c r="AN129" s="52"/>
      <c r="AO129" s="52"/>
      <c r="AP129" s="52"/>
      <c r="AQ129" s="52"/>
      <c r="AR129" s="52"/>
      <c r="AS129" s="52"/>
      <c r="AT129" s="52"/>
      <c r="AU129" s="52"/>
      <c r="AV129" s="52"/>
      <c r="AW129" s="52"/>
      <c r="AX129" s="52"/>
      <c r="AY129" s="52"/>
      <c r="AZ129" s="143"/>
      <c r="BA129" s="52"/>
      <c r="BB129" s="52"/>
      <c r="BC129" s="52"/>
      <c r="BD129" s="52"/>
      <c r="BE129" s="52"/>
      <c r="BF129" s="52"/>
      <c r="BG129" s="52"/>
      <c r="BH129" s="52"/>
      <c r="BI129" s="52"/>
      <c r="BJ129" s="84">
        <f>SUM(BA129:BI129)</f>
        <v>0</v>
      </c>
      <c r="BK129" s="97">
        <f t="shared" si="274"/>
        <v>0</v>
      </c>
      <c r="BL129" s="97">
        <f t="shared" si="270"/>
        <v>30000000</v>
      </c>
    </row>
    <row r="130" spans="1:64" s="17" customFormat="1" ht="45" x14ac:dyDescent="0.25">
      <c r="A130" s="59" t="s">
        <v>465</v>
      </c>
      <c r="B130" s="70">
        <f t="shared" ref="B130:AG130" si="275">SUM(B131:B131)</f>
        <v>0</v>
      </c>
      <c r="C130" s="70">
        <f t="shared" si="275"/>
        <v>0</v>
      </c>
      <c r="D130" s="70">
        <f t="shared" si="275"/>
        <v>0</v>
      </c>
      <c r="E130" s="70">
        <f t="shared" si="275"/>
        <v>0</v>
      </c>
      <c r="F130" s="70">
        <f t="shared" si="275"/>
        <v>0</v>
      </c>
      <c r="G130" s="70">
        <f t="shared" si="275"/>
        <v>0</v>
      </c>
      <c r="H130" s="70">
        <f t="shared" si="275"/>
        <v>0</v>
      </c>
      <c r="I130" s="70">
        <f t="shared" si="275"/>
        <v>0</v>
      </c>
      <c r="J130" s="70">
        <f t="shared" si="275"/>
        <v>0</v>
      </c>
      <c r="K130" s="70">
        <f t="shared" si="275"/>
        <v>0</v>
      </c>
      <c r="L130" s="70">
        <f t="shared" si="275"/>
        <v>0</v>
      </c>
      <c r="M130" s="70">
        <f t="shared" si="275"/>
        <v>0</v>
      </c>
      <c r="N130" s="70">
        <f t="shared" si="275"/>
        <v>0</v>
      </c>
      <c r="O130" s="70">
        <f t="shared" si="275"/>
        <v>0</v>
      </c>
      <c r="P130" s="70">
        <f t="shared" si="275"/>
        <v>0</v>
      </c>
      <c r="Q130" s="70">
        <f t="shared" si="275"/>
        <v>0</v>
      </c>
      <c r="R130" s="70">
        <f t="shared" si="275"/>
        <v>0</v>
      </c>
      <c r="S130" s="70">
        <f t="shared" si="275"/>
        <v>0</v>
      </c>
      <c r="T130" s="70">
        <f t="shared" si="275"/>
        <v>0</v>
      </c>
      <c r="U130" s="70">
        <f t="shared" si="275"/>
        <v>0</v>
      </c>
      <c r="V130" s="70">
        <f t="shared" si="275"/>
        <v>0</v>
      </c>
      <c r="W130" s="92">
        <f t="shared" si="275"/>
        <v>0</v>
      </c>
      <c r="X130" s="75">
        <f t="shared" si="275"/>
        <v>0</v>
      </c>
      <c r="Y130" s="75">
        <f t="shared" si="275"/>
        <v>0</v>
      </c>
      <c r="Z130" s="75">
        <f t="shared" si="275"/>
        <v>0</v>
      </c>
      <c r="AA130" s="75">
        <f t="shared" si="275"/>
        <v>0</v>
      </c>
      <c r="AB130" s="75">
        <f t="shared" si="275"/>
        <v>0</v>
      </c>
      <c r="AC130" s="75">
        <f t="shared" si="275"/>
        <v>0</v>
      </c>
      <c r="AD130" s="75">
        <f t="shared" si="275"/>
        <v>0</v>
      </c>
      <c r="AE130" s="75">
        <f t="shared" si="275"/>
        <v>0</v>
      </c>
      <c r="AF130" s="75">
        <f t="shared" si="275"/>
        <v>0</v>
      </c>
      <c r="AG130" s="75">
        <f t="shared" si="275"/>
        <v>0</v>
      </c>
      <c r="AH130" s="75">
        <f t="shared" ref="AH130:BJ130" si="276">SUM(AH131:AH131)</f>
        <v>0</v>
      </c>
      <c r="AI130" s="88">
        <f t="shared" si="276"/>
        <v>0</v>
      </c>
      <c r="AJ130" s="24">
        <f t="shared" si="276"/>
        <v>0</v>
      </c>
      <c r="AK130" s="24">
        <f t="shared" si="276"/>
        <v>0</v>
      </c>
      <c r="AL130" s="24">
        <f t="shared" si="276"/>
        <v>0</v>
      </c>
      <c r="AM130" s="24">
        <f t="shared" si="276"/>
        <v>0</v>
      </c>
      <c r="AN130" s="24">
        <f t="shared" si="276"/>
        <v>0</v>
      </c>
      <c r="AO130" s="24">
        <f t="shared" si="276"/>
        <v>0</v>
      </c>
      <c r="AP130" s="24">
        <f t="shared" si="276"/>
        <v>0</v>
      </c>
      <c r="AQ130" s="24">
        <f t="shared" si="276"/>
        <v>0</v>
      </c>
      <c r="AR130" s="24">
        <f t="shared" si="276"/>
        <v>0</v>
      </c>
      <c r="AS130" s="24">
        <f t="shared" si="276"/>
        <v>0</v>
      </c>
      <c r="AT130" s="24">
        <f t="shared" si="276"/>
        <v>0</v>
      </c>
      <c r="AU130" s="24">
        <f t="shared" si="276"/>
        <v>0</v>
      </c>
      <c r="AV130" s="24">
        <f t="shared" si="276"/>
        <v>0</v>
      </c>
      <c r="AW130" s="24">
        <f t="shared" si="276"/>
        <v>0</v>
      </c>
      <c r="AX130" s="24">
        <f t="shared" si="276"/>
        <v>0</v>
      </c>
      <c r="AY130" s="24">
        <f t="shared" si="276"/>
        <v>0</v>
      </c>
      <c r="AZ130" s="142">
        <f t="shared" si="276"/>
        <v>0</v>
      </c>
      <c r="BA130" s="24">
        <f t="shared" si="276"/>
        <v>0</v>
      </c>
      <c r="BB130" s="24">
        <f t="shared" si="276"/>
        <v>0</v>
      </c>
      <c r="BC130" s="24">
        <f t="shared" si="276"/>
        <v>0</v>
      </c>
      <c r="BD130" s="24">
        <f t="shared" si="276"/>
        <v>0</v>
      </c>
      <c r="BE130" s="24">
        <f t="shared" si="276"/>
        <v>0</v>
      </c>
      <c r="BF130" s="24">
        <f t="shared" si="276"/>
        <v>0</v>
      </c>
      <c r="BG130" s="24">
        <f t="shared" si="276"/>
        <v>0</v>
      </c>
      <c r="BH130" s="24">
        <f t="shared" si="276"/>
        <v>0</v>
      </c>
      <c r="BI130" s="24">
        <f t="shared" si="276"/>
        <v>0</v>
      </c>
      <c r="BJ130" s="83">
        <f t="shared" si="276"/>
        <v>0</v>
      </c>
      <c r="BK130" s="95">
        <f t="shared" si="274"/>
        <v>0</v>
      </c>
      <c r="BL130" s="95">
        <f t="shared" si="270"/>
        <v>0</v>
      </c>
    </row>
    <row r="131" spans="1:64" s="19" customFormat="1" x14ac:dyDescent="0.25">
      <c r="A131" s="60" t="s">
        <v>387</v>
      </c>
      <c r="B131" s="71">
        <v>0</v>
      </c>
      <c r="C131" s="71">
        <v>0</v>
      </c>
      <c r="D131" s="71">
        <v>0</v>
      </c>
      <c r="E131" s="71">
        <v>0</v>
      </c>
      <c r="F131" s="71">
        <v>0</v>
      </c>
      <c r="G131" s="71">
        <v>0</v>
      </c>
      <c r="H131" s="71">
        <v>0</v>
      </c>
      <c r="I131" s="71">
        <v>0</v>
      </c>
      <c r="J131" s="71">
        <v>0</v>
      </c>
      <c r="K131" s="71">
        <v>0</v>
      </c>
      <c r="L131" s="71">
        <v>0</v>
      </c>
      <c r="M131" s="71">
        <v>0</v>
      </c>
      <c r="N131" s="71">
        <v>0</v>
      </c>
      <c r="O131" s="71">
        <v>0</v>
      </c>
      <c r="P131" s="71">
        <v>0</v>
      </c>
      <c r="Q131" s="71">
        <v>0</v>
      </c>
      <c r="R131" s="71">
        <v>0</v>
      </c>
      <c r="S131" s="71">
        <v>0</v>
      </c>
      <c r="T131" s="71">
        <v>0</v>
      </c>
      <c r="U131" s="71">
        <v>0</v>
      </c>
      <c r="V131" s="71">
        <v>0</v>
      </c>
      <c r="W131" s="93">
        <f>SUM(B131:V131)</f>
        <v>0</v>
      </c>
      <c r="X131" s="76"/>
      <c r="Y131" s="76"/>
      <c r="Z131" s="76"/>
      <c r="AA131" s="76"/>
      <c r="AB131" s="76"/>
      <c r="AC131" s="76"/>
      <c r="AD131" s="76"/>
      <c r="AE131" s="76"/>
      <c r="AF131" s="76"/>
      <c r="AG131" s="76"/>
      <c r="AH131" s="76"/>
      <c r="AI131" s="89">
        <f t="shared" ref="AI131" si="277">SUM(X131:AH131)</f>
        <v>0</v>
      </c>
      <c r="AJ131" s="52"/>
      <c r="AK131" s="52"/>
      <c r="AL131" s="52"/>
      <c r="AM131" s="52"/>
      <c r="AN131" s="52"/>
      <c r="AO131" s="52"/>
      <c r="AP131" s="52"/>
      <c r="AQ131" s="52"/>
      <c r="AR131" s="52"/>
      <c r="AS131" s="52"/>
      <c r="AT131" s="52"/>
      <c r="AU131" s="52"/>
      <c r="AV131" s="52"/>
      <c r="AW131" s="52"/>
      <c r="AX131" s="52"/>
      <c r="AY131" s="52"/>
      <c r="AZ131" s="143"/>
      <c r="BA131" s="52"/>
      <c r="BB131" s="52"/>
      <c r="BC131" s="52"/>
      <c r="BD131" s="52"/>
      <c r="BE131" s="52"/>
      <c r="BF131" s="52"/>
      <c r="BG131" s="52"/>
      <c r="BH131" s="52"/>
      <c r="BI131" s="52"/>
      <c r="BJ131" s="84">
        <f>SUM(BA131:BI131)</f>
        <v>0</v>
      </c>
      <c r="BK131" s="97">
        <f t="shared" si="274"/>
        <v>0</v>
      </c>
      <c r="BL131" s="97">
        <f t="shared" si="270"/>
        <v>0</v>
      </c>
    </row>
    <row r="132" spans="1:64" s="17" customFormat="1" ht="30" x14ac:dyDescent="0.25">
      <c r="A132" s="58" t="s">
        <v>466</v>
      </c>
      <c r="B132" s="70">
        <f t="shared" ref="B132:AG132" si="278">+B133+B141</f>
        <v>0</v>
      </c>
      <c r="C132" s="70">
        <f t="shared" si="278"/>
        <v>0</v>
      </c>
      <c r="D132" s="70">
        <f t="shared" si="278"/>
        <v>0</v>
      </c>
      <c r="E132" s="70">
        <f t="shared" si="278"/>
        <v>0</v>
      </c>
      <c r="F132" s="70">
        <f t="shared" si="278"/>
        <v>697218140</v>
      </c>
      <c r="G132" s="70">
        <f t="shared" si="278"/>
        <v>0</v>
      </c>
      <c r="H132" s="70">
        <f t="shared" si="278"/>
        <v>0</v>
      </c>
      <c r="I132" s="70">
        <f t="shared" si="278"/>
        <v>0</v>
      </c>
      <c r="J132" s="70">
        <f t="shared" si="278"/>
        <v>0</v>
      </c>
      <c r="K132" s="70">
        <f t="shared" si="278"/>
        <v>0</v>
      </c>
      <c r="L132" s="70">
        <f t="shared" si="278"/>
        <v>0</v>
      </c>
      <c r="M132" s="70">
        <f t="shared" si="278"/>
        <v>0</v>
      </c>
      <c r="N132" s="70">
        <f t="shared" si="278"/>
        <v>0</v>
      </c>
      <c r="O132" s="70">
        <f t="shared" si="278"/>
        <v>0</v>
      </c>
      <c r="P132" s="70">
        <f t="shared" si="278"/>
        <v>0</v>
      </c>
      <c r="Q132" s="70">
        <f t="shared" si="278"/>
        <v>0</v>
      </c>
      <c r="R132" s="70">
        <f t="shared" si="278"/>
        <v>70000000</v>
      </c>
      <c r="S132" s="70">
        <f t="shared" si="278"/>
        <v>0</v>
      </c>
      <c r="T132" s="70">
        <f t="shared" si="278"/>
        <v>10210780</v>
      </c>
      <c r="U132" s="70">
        <f t="shared" si="278"/>
        <v>0</v>
      </c>
      <c r="V132" s="70">
        <f t="shared" si="278"/>
        <v>0</v>
      </c>
      <c r="W132" s="92">
        <f t="shared" si="278"/>
        <v>777428920</v>
      </c>
      <c r="X132" s="75">
        <f t="shared" si="278"/>
        <v>0</v>
      </c>
      <c r="Y132" s="75">
        <f t="shared" si="278"/>
        <v>0</v>
      </c>
      <c r="Z132" s="75">
        <f t="shared" si="278"/>
        <v>0</v>
      </c>
      <c r="AA132" s="75">
        <f t="shared" si="278"/>
        <v>0</v>
      </c>
      <c r="AB132" s="75">
        <f t="shared" si="278"/>
        <v>0</v>
      </c>
      <c r="AC132" s="75">
        <f t="shared" si="278"/>
        <v>0</v>
      </c>
      <c r="AD132" s="75">
        <f t="shared" si="278"/>
        <v>0</v>
      </c>
      <c r="AE132" s="75">
        <f t="shared" si="278"/>
        <v>0</v>
      </c>
      <c r="AF132" s="75">
        <f t="shared" si="278"/>
        <v>0</v>
      </c>
      <c r="AG132" s="75">
        <f t="shared" si="278"/>
        <v>0</v>
      </c>
      <c r="AH132" s="75">
        <f t="shared" ref="AH132:BJ132" si="279">+AH133+AH141</f>
        <v>0</v>
      </c>
      <c r="AI132" s="88">
        <f t="shared" si="279"/>
        <v>0</v>
      </c>
      <c r="AJ132" s="24">
        <f t="shared" si="279"/>
        <v>0</v>
      </c>
      <c r="AK132" s="24">
        <f t="shared" si="279"/>
        <v>0</v>
      </c>
      <c r="AL132" s="24">
        <f t="shared" si="279"/>
        <v>0</v>
      </c>
      <c r="AM132" s="24">
        <f t="shared" si="279"/>
        <v>0</v>
      </c>
      <c r="AN132" s="24">
        <f t="shared" si="279"/>
        <v>0</v>
      </c>
      <c r="AO132" s="24">
        <f t="shared" si="279"/>
        <v>0</v>
      </c>
      <c r="AP132" s="24">
        <f t="shared" si="279"/>
        <v>0</v>
      </c>
      <c r="AQ132" s="24">
        <f t="shared" si="279"/>
        <v>0</v>
      </c>
      <c r="AR132" s="24">
        <f t="shared" si="279"/>
        <v>0</v>
      </c>
      <c r="AS132" s="24">
        <f t="shared" si="279"/>
        <v>0</v>
      </c>
      <c r="AT132" s="24">
        <f t="shared" si="279"/>
        <v>0</v>
      </c>
      <c r="AU132" s="24">
        <f t="shared" si="279"/>
        <v>613179</v>
      </c>
      <c r="AV132" s="24">
        <f t="shared" si="279"/>
        <v>0</v>
      </c>
      <c r="AW132" s="24">
        <f t="shared" si="279"/>
        <v>0</v>
      </c>
      <c r="AX132" s="24">
        <f t="shared" si="279"/>
        <v>0</v>
      </c>
      <c r="AY132" s="24">
        <f t="shared" si="279"/>
        <v>0</v>
      </c>
      <c r="AZ132" s="142">
        <f t="shared" si="279"/>
        <v>613179</v>
      </c>
      <c r="BA132" s="24">
        <f t="shared" si="279"/>
        <v>0</v>
      </c>
      <c r="BB132" s="24">
        <f t="shared" si="279"/>
        <v>0</v>
      </c>
      <c r="BC132" s="24">
        <f t="shared" si="279"/>
        <v>0</v>
      </c>
      <c r="BD132" s="24">
        <f t="shared" si="279"/>
        <v>0</v>
      </c>
      <c r="BE132" s="24">
        <f t="shared" si="279"/>
        <v>2699268.23</v>
      </c>
      <c r="BF132" s="24">
        <f t="shared" si="279"/>
        <v>0</v>
      </c>
      <c r="BG132" s="24">
        <f t="shared" si="279"/>
        <v>0</v>
      </c>
      <c r="BH132" s="24">
        <f t="shared" si="279"/>
        <v>0</v>
      </c>
      <c r="BI132" s="24">
        <f t="shared" si="279"/>
        <v>0</v>
      </c>
      <c r="BJ132" s="83">
        <f t="shared" si="279"/>
        <v>2699268.23</v>
      </c>
      <c r="BK132" s="95">
        <f t="shared" si="274"/>
        <v>3312447.23</v>
      </c>
      <c r="BL132" s="95">
        <f t="shared" si="270"/>
        <v>780741367.23000002</v>
      </c>
    </row>
    <row r="133" spans="1:64" s="17" customFormat="1" ht="30" x14ac:dyDescent="0.25">
      <c r="A133" s="59" t="s">
        <v>467</v>
      </c>
      <c r="B133" s="70">
        <f t="shared" ref="B133:AG133" si="280">SUM(B134:B140)</f>
        <v>0</v>
      </c>
      <c r="C133" s="70">
        <f t="shared" si="280"/>
        <v>0</v>
      </c>
      <c r="D133" s="70">
        <f t="shared" si="280"/>
        <v>0</v>
      </c>
      <c r="E133" s="70">
        <f t="shared" si="280"/>
        <v>0</v>
      </c>
      <c r="F133" s="70">
        <f t="shared" si="280"/>
        <v>697218140</v>
      </c>
      <c r="G133" s="70">
        <f t="shared" si="280"/>
        <v>0</v>
      </c>
      <c r="H133" s="70">
        <f t="shared" si="280"/>
        <v>0</v>
      </c>
      <c r="I133" s="70">
        <f t="shared" si="280"/>
        <v>0</v>
      </c>
      <c r="J133" s="70">
        <f t="shared" si="280"/>
        <v>0</v>
      </c>
      <c r="K133" s="70">
        <f t="shared" si="280"/>
        <v>0</v>
      </c>
      <c r="L133" s="70">
        <f t="shared" si="280"/>
        <v>0</v>
      </c>
      <c r="M133" s="70">
        <f t="shared" si="280"/>
        <v>0</v>
      </c>
      <c r="N133" s="70">
        <f t="shared" si="280"/>
        <v>0</v>
      </c>
      <c r="O133" s="70">
        <f t="shared" si="280"/>
        <v>0</v>
      </c>
      <c r="P133" s="70">
        <f t="shared" si="280"/>
        <v>0</v>
      </c>
      <c r="Q133" s="70">
        <f t="shared" si="280"/>
        <v>0</v>
      </c>
      <c r="R133" s="70">
        <f t="shared" si="280"/>
        <v>70000000</v>
      </c>
      <c r="S133" s="70">
        <f t="shared" si="280"/>
        <v>0</v>
      </c>
      <c r="T133" s="70">
        <f t="shared" si="280"/>
        <v>10210780</v>
      </c>
      <c r="U133" s="70">
        <f t="shared" si="280"/>
        <v>0</v>
      </c>
      <c r="V133" s="70">
        <f t="shared" si="280"/>
        <v>0</v>
      </c>
      <c r="W133" s="92">
        <f t="shared" si="280"/>
        <v>777428920</v>
      </c>
      <c r="X133" s="75">
        <f t="shared" si="280"/>
        <v>0</v>
      </c>
      <c r="Y133" s="75">
        <f t="shared" si="280"/>
        <v>0</v>
      </c>
      <c r="Z133" s="75">
        <f t="shared" si="280"/>
        <v>0</v>
      </c>
      <c r="AA133" s="75">
        <f t="shared" si="280"/>
        <v>0</v>
      </c>
      <c r="AB133" s="75">
        <f t="shared" si="280"/>
        <v>0</v>
      </c>
      <c r="AC133" s="75">
        <f t="shared" si="280"/>
        <v>0</v>
      </c>
      <c r="AD133" s="75">
        <f t="shared" si="280"/>
        <v>0</v>
      </c>
      <c r="AE133" s="75">
        <f t="shared" si="280"/>
        <v>0</v>
      </c>
      <c r="AF133" s="75">
        <f t="shared" si="280"/>
        <v>0</v>
      </c>
      <c r="AG133" s="75">
        <f t="shared" si="280"/>
        <v>0</v>
      </c>
      <c r="AH133" s="75">
        <f t="shared" ref="AH133:BJ133" si="281">SUM(AH134:AH140)</f>
        <v>0</v>
      </c>
      <c r="AI133" s="88">
        <f t="shared" si="281"/>
        <v>0</v>
      </c>
      <c r="AJ133" s="24">
        <f t="shared" si="281"/>
        <v>0</v>
      </c>
      <c r="AK133" s="24">
        <f t="shared" si="281"/>
        <v>0</v>
      </c>
      <c r="AL133" s="24">
        <f t="shared" si="281"/>
        <v>0</v>
      </c>
      <c r="AM133" s="24">
        <f t="shared" si="281"/>
        <v>0</v>
      </c>
      <c r="AN133" s="24">
        <f t="shared" si="281"/>
        <v>0</v>
      </c>
      <c r="AO133" s="24">
        <f t="shared" si="281"/>
        <v>0</v>
      </c>
      <c r="AP133" s="24">
        <f t="shared" si="281"/>
        <v>0</v>
      </c>
      <c r="AQ133" s="24">
        <f t="shared" si="281"/>
        <v>0</v>
      </c>
      <c r="AR133" s="24">
        <f t="shared" si="281"/>
        <v>0</v>
      </c>
      <c r="AS133" s="24">
        <f t="shared" si="281"/>
        <v>0</v>
      </c>
      <c r="AT133" s="24">
        <f t="shared" si="281"/>
        <v>0</v>
      </c>
      <c r="AU133" s="24">
        <f t="shared" si="281"/>
        <v>613179</v>
      </c>
      <c r="AV133" s="24">
        <f t="shared" si="281"/>
        <v>0</v>
      </c>
      <c r="AW133" s="24">
        <f t="shared" si="281"/>
        <v>0</v>
      </c>
      <c r="AX133" s="24">
        <f t="shared" si="281"/>
        <v>0</v>
      </c>
      <c r="AY133" s="24">
        <f t="shared" si="281"/>
        <v>0</v>
      </c>
      <c r="AZ133" s="142">
        <f t="shared" si="281"/>
        <v>613179</v>
      </c>
      <c r="BA133" s="24">
        <f t="shared" si="281"/>
        <v>0</v>
      </c>
      <c r="BB133" s="24">
        <f t="shared" si="281"/>
        <v>0</v>
      </c>
      <c r="BC133" s="24">
        <f t="shared" si="281"/>
        <v>0</v>
      </c>
      <c r="BD133" s="24">
        <f t="shared" si="281"/>
        <v>0</v>
      </c>
      <c r="BE133" s="24">
        <f t="shared" si="281"/>
        <v>2699268.23</v>
      </c>
      <c r="BF133" s="24">
        <f t="shared" si="281"/>
        <v>0</v>
      </c>
      <c r="BG133" s="24">
        <f t="shared" si="281"/>
        <v>0</v>
      </c>
      <c r="BH133" s="24">
        <f t="shared" si="281"/>
        <v>0</v>
      </c>
      <c r="BI133" s="24">
        <f t="shared" si="281"/>
        <v>0</v>
      </c>
      <c r="BJ133" s="83">
        <f t="shared" si="281"/>
        <v>2699268.23</v>
      </c>
      <c r="BK133" s="95">
        <f t="shared" si="274"/>
        <v>3312447.23</v>
      </c>
      <c r="BL133" s="95">
        <f t="shared" si="270"/>
        <v>780741367.23000002</v>
      </c>
    </row>
    <row r="134" spans="1:64" s="19" customFormat="1" ht="30" x14ac:dyDescent="0.25">
      <c r="A134" s="60" t="s">
        <v>342</v>
      </c>
      <c r="B134" s="71">
        <v>0</v>
      </c>
      <c r="C134" s="71">
        <v>0</v>
      </c>
      <c r="D134" s="71">
        <v>0</v>
      </c>
      <c r="E134" s="71">
        <v>0</v>
      </c>
      <c r="F134" s="71">
        <v>697218140</v>
      </c>
      <c r="G134" s="71">
        <v>0</v>
      </c>
      <c r="H134" s="71">
        <v>0</v>
      </c>
      <c r="I134" s="71">
        <v>0</v>
      </c>
      <c r="J134" s="71">
        <v>0</v>
      </c>
      <c r="K134" s="71">
        <v>0</v>
      </c>
      <c r="L134" s="71">
        <v>0</v>
      </c>
      <c r="M134" s="71">
        <v>0</v>
      </c>
      <c r="N134" s="71">
        <v>0</v>
      </c>
      <c r="O134" s="71">
        <v>0</v>
      </c>
      <c r="P134" s="71">
        <v>0</v>
      </c>
      <c r="Q134" s="71">
        <v>0</v>
      </c>
      <c r="R134" s="71">
        <v>0</v>
      </c>
      <c r="S134" s="71">
        <v>0</v>
      </c>
      <c r="T134" s="71">
        <v>0</v>
      </c>
      <c r="U134" s="71">
        <v>0</v>
      </c>
      <c r="V134" s="71">
        <v>0</v>
      </c>
      <c r="W134" s="93">
        <f t="shared" ref="W134:W140" si="282">SUM(B134:V134)</f>
        <v>697218140</v>
      </c>
      <c r="X134" s="76"/>
      <c r="Y134" s="76"/>
      <c r="Z134" s="76"/>
      <c r="AA134" s="76"/>
      <c r="AB134" s="76"/>
      <c r="AC134" s="76"/>
      <c r="AD134" s="76"/>
      <c r="AE134" s="76"/>
      <c r="AF134" s="76"/>
      <c r="AG134" s="76"/>
      <c r="AH134" s="76"/>
      <c r="AI134" s="89">
        <f t="shared" ref="AI134:AI140" si="283">SUM(X134:AH134)</f>
        <v>0</v>
      </c>
      <c r="AJ134" s="52"/>
      <c r="AK134" s="52"/>
      <c r="AL134" s="52"/>
      <c r="AM134" s="52"/>
      <c r="AN134" s="52"/>
      <c r="AO134" s="52"/>
      <c r="AP134" s="52"/>
      <c r="AQ134" s="52"/>
      <c r="AR134" s="52"/>
      <c r="AS134" s="52"/>
      <c r="AT134" s="52"/>
      <c r="AU134" s="52"/>
      <c r="AV134" s="52"/>
      <c r="AW134" s="52"/>
      <c r="AX134" s="52"/>
      <c r="AY134" s="52"/>
      <c r="AZ134" s="143"/>
      <c r="BA134" s="52"/>
      <c r="BB134" s="52"/>
      <c r="BC134" s="52"/>
      <c r="BD134" s="52"/>
      <c r="BE134" s="52"/>
      <c r="BF134" s="52"/>
      <c r="BG134" s="52"/>
      <c r="BH134" s="52"/>
      <c r="BI134" s="52"/>
      <c r="BJ134" s="84">
        <f t="shared" ref="BJ134:BJ140" si="284">SUM(BA134:BI134)</f>
        <v>0</v>
      </c>
      <c r="BK134" s="97">
        <f t="shared" si="274"/>
        <v>0</v>
      </c>
      <c r="BL134" s="97">
        <f t="shared" si="270"/>
        <v>697218140</v>
      </c>
    </row>
    <row r="135" spans="1:64" s="19" customFormat="1" ht="45" x14ac:dyDescent="0.25">
      <c r="A135" s="60" t="s">
        <v>353</v>
      </c>
      <c r="B135" s="71"/>
      <c r="C135" s="71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>
        <v>40000000</v>
      </c>
      <c r="S135" s="71"/>
      <c r="T135" s="71"/>
      <c r="U135" s="71"/>
      <c r="V135" s="71"/>
      <c r="W135" s="93">
        <f t="shared" si="282"/>
        <v>40000000</v>
      </c>
      <c r="X135" s="76"/>
      <c r="Y135" s="76"/>
      <c r="Z135" s="76"/>
      <c r="AA135" s="76"/>
      <c r="AB135" s="76"/>
      <c r="AC135" s="76"/>
      <c r="AD135" s="76"/>
      <c r="AE135" s="76"/>
      <c r="AF135" s="76"/>
      <c r="AG135" s="76"/>
      <c r="AH135" s="76"/>
      <c r="AI135" s="89">
        <f t="shared" si="283"/>
        <v>0</v>
      </c>
      <c r="AJ135" s="52"/>
      <c r="AK135" s="52"/>
      <c r="AL135" s="52"/>
      <c r="AM135" s="52"/>
      <c r="AN135" s="52"/>
      <c r="AO135" s="52"/>
      <c r="AP135" s="52"/>
      <c r="AQ135" s="52"/>
      <c r="AR135" s="52"/>
      <c r="AS135" s="52"/>
      <c r="AT135" s="52"/>
      <c r="AU135" s="52"/>
      <c r="AV135" s="52"/>
      <c r="AW135" s="52"/>
      <c r="AX135" s="52"/>
      <c r="AY135" s="52"/>
      <c r="AZ135" s="143"/>
      <c r="BA135" s="52"/>
      <c r="BB135" s="52"/>
      <c r="BC135" s="52"/>
      <c r="BD135" s="52"/>
      <c r="BE135" s="52"/>
      <c r="BF135" s="52"/>
      <c r="BG135" s="52"/>
      <c r="BH135" s="52"/>
      <c r="BI135" s="52"/>
      <c r="BJ135" s="84">
        <f t="shared" si="284"/>
        <v>0</v>
      </c>
      <c r="BK135" s="97">
        <f t="shared" si="274"/>
        <v>0</v>
      </c>
      <c r="BL135" s="97">
        <f t="shared" si="270"/>
        <v>40000000</v>
      </c>
    </row>
    <row r="136" spans="1:64" s="19" customFormat="1" x14ac:dyDescent="0.25">
      <c r="A136" s="60" t="s">
        <v>354</v>
      </c>
      <c r="B136" s="71"/>
      <c r="C136" s="71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>
        <v>30000000</v>
      </c>
      <c r="S136" s="71"/>
      <c r="T136" s="71"/>
      <c r="U136" s="71"/>
      <c r="V136" s="71"/>
      <c r="W136" s="93">
        <f t="shared" si="282"/>
        <v>30000000</v>
      </c>
      <c r="X136" s="76"/>
      <c r="Y136" s="76"/>
      <c r="Z136" s="76"/>
      <c r="AA136" s="76"/>
      <c r="AB136" s="76"/>
      <c r="AC136" s="76"/>
      <c r="AD136" s="76"/>
      <c r="AE136" s="76"/>
      <c r="AF136" s="76"/>
      <c r="AG136" s="76"/>
      <c r="AH136" s="76"/>
      <c r="AI136" s="89">
        <f t="shared" si="283"/>
        <v>0</v>
      </c>
      <c r="AJ136" s="52"/>
      <c r="AK136" s="52"/>
      <c r="AL136" s="52"/>
      <c r="AM136" s="52"/>
      <c r="AN136" s="52"/>
      <c r="AO136" s="52"/>
      <c r="AP136" s="52"/>
      <c r="AQ136" s="52"/>
      <c r="AR136" s="52"/>
      <c r="AS136" s="52"/>
      <c r="AT136" s="52"/>
      <c r="AU136" s="52"/>
      <c r="AV136" s="52"/>
      <c r="AW136" s="52"/>
      <c r="AX136" s="52"/>
      <c r="AY136" s="52"/>
      <c r="AZ136" s="143"/>
      <c r="BA136" s="52"/>
      <c r="BB136" s="52"/>
      <c r="BC136" s="52"/>
      <c r="BD136" s="52"/>
      <c r="BE136" s="52">
        <v>2699268.23</v>
      </c>
      <c r="BF136" s="52"/>
      <c r="BG136" s="52"/>
      <c r="BH136" s="52"/>
      <c r="BI136" s="52"/>
      <c r="BJ136" s="84">
        <f t="shared" si="284"/>
        <v>2699268.23</v>
      </c>
      <c r="BK136" s="97">
        <f t="shared" si="274"/>
        <v>2699268.23</v>
      </c>
      <c r="BL136" s="97">
        <f t="shared" si="270"/>
        <v>32699268.23</v>
      </c>
    </row>
    <row r="137" spans="1:64" s="19" customFormat="1" ht="30" x14ac:dyDescent="0.25">
      <c r="A137" s="60" t="s">
        <v>344</v>
      </c>
      <c r="B137" s="71">
        <v>0</v>
      </c>
      <c r="C137" s="71">
        <v>0</v>
      </c>
      <c r="D137" s="71">
        <v>0</v>
      </c>
      <c r="E137" s="71">
        <v>0</v>
      </c>
      <c r="F137" s="71">
        <v>0</v>
      </c>
      <c r="G137" s="71">
        <v>0</v>
      </c>
      <c r="H137" s="71">
        <v>0</v>
      </c>
      <c r="I137" s="71">
        <v>0</v>
      </c>
      <c r="J137" s="71">
        <v>0</v>
      </c>
      <c r="K137" s="71">
        <v>0</v>
      </c>
      <c r="L137" s="71">
        <v>0</v>
      </c>
      <c r="M137" s="71">
        <v>0</v>
      </c>
      <c r="N137" s="71">
        <v>0</v>
      </c>
      <c r="O137" s="71">
        <v>0</v>
      </c>
      <c r="P137" s="71">
        <v>0</v>
      </c>
      <c r="Q137" s="71">
        <v>0</v>
      </c>
      <c r="R137" s="71">
        <v>0</v>
      </c>
      <c r="S137" s="71">
        <v>0</v>
      </c>
      <c r="T137" s="71">
        <v>10210780</v>
      </c>
      <c r="U137" s="71">
        <v>0</v>
      </c>
      <c r="V137" s="71">
        <v>0</v>
      </c>
      <c r="W137" s="93">
        <f t="shared" si="282"/>
        <v>10210780</v>
      </c>
      <c r="X137" s="76"/>
      <c r="Y137" s="76"/>
      <c r="Z137" s="76"/>
      <c r="AA137" s="76"/>
      <c r="AB137" s="76"/>
      <c r="AC137" s="76"/>
      <c r="AD137" s="76"/>
      <c r="AE137" s="76"/>
      <c r="AF137" s="76"/>
      <c r="AG137" s="76"/>
      <c r="AH137" s="76"/>
      <c r="AI137" s="89">
        <f t="shared" si="283"/>
        <v>0</v>
      </c>
      <c r="AJ137" s="52"/>
      <c r="AK137" s="52"/>
      <c r="AL137" s="52"/>
      <c r="AM137" s="52"/>
      <c r="AN137" s="52"/>
      <c r="AO137" s="52"/>
      <c r="AP137" s="52"/>
      <c r="AQ137" s="52"/>
      <c r="AR137" s="52"/>
      <c r="AS137" s="52"/>
      <c r="AT137" s="52"/>
      <c r="AU137" s="52"/>
      <c r="AV137" s="52"/>
      <c r="AW137" s="52"/>
      <c r="AX137" s="52"/>
      <c r="AY137" s="52"/>
      <c r="AZ137" s="143"/>
      <c r="BA137" s="52"/>
      <c r="BB137" s="52"/>
      <c r="BC137" s="52"/>
      <c r="BD137" s="52"/>
      <c r="BE137" s="52"/>
      <c r="BF137" s="52"/>
      <c r="BG137" s="52"/>
      <c r="BH137" s="52"/>
      <c r="BI137" s="52"/>
      <c r="BJ137" s="84">
        <f t="shared" si="284"/>
        <v>0</v>
      </c>
      <c r="BK137" s="97">
        <f t="shared" si="274"/>
        <v>0</v>
      </c>
      <c r="BL137" s="97">
        <f t="shared" si="270"/>
        <v>10210780</v>
      </c>
    </row>
    <row r="138" spans="1:64" s="19" customFormat="1" ht="30" x14ac:dyDescent="0.25">
      <c r="A138" s="60" t="s">
        <v>555</v>
      </c>
      <c r="B138" s="71"/>
      <c r="C138" s="71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  <c r="W138" s="93">
        <f t="shared" si="282"/>
        <v>0</v>
      </c>
      <c r="X138" s="76"/>
      <c r="Y138" s="76"/>
      <c r="Z138" s="76"/>
      <c r="AA138" s="76"/>
      <c r="AB138" s="76"/>
      <c r="AC138" s="76"/>
      <c r="AD138" s="76"/>
      <c r="AE138" s="76"/>
      <c r="AF138" s="76"/>
      <c r="AG138" s="76"/>
      <c r="AH138" s="76"/>
      <c r="AI138" s="89">
        <f t="shared" si="283"/>
        <v>0</v>
      </c>
      <c r="AJ138" s="52"/>
      <c r="AK138" s="52"/>
      <c r="AL138" s="52"/>
      <c r="AM138" s="52"/>
      <c r="AN138" s="52"/>
      <c r="AO138" s="52"/>
      <c r="AP138" s="52"/>
      <c r="AQ138" s="52"/>
      <c r="AR138" s="52"/>
      <c r="AS138" s="52"/>
      <c r="AT138" s="52"/>
      <c r="AU138" s="52">
        <v>10440</v>
      </c>
      <c r="AV138" s="52"/>
      <c r="AW138" s="52"/>
      <c r="AX138" s="52"/>
      <c r="AY138" s="52"/>
      <c r="AZ138" s="143">
        <f>SUM(AJ138:AY138)</f>
        <v>10440</v>
      </c>
      <c r="BA138" s="52"/>
      <c r="BB138" s="52"/>
      <c r="BC138" s="52"/>
      <c r="BD138" s="52"/>
      <c r="BE138" s="52"/>
      <c r="BF138" s="52"/>
      <c r="BG138" s="52"/>
      <c r="BH138" s="52"/>
      <c r="BI138" s="52"/>
      <c r="BJ138" s="84">
        <f t="shared" si="284"/>
        <v>0</v>
      </c>
      <c r="BK138" s="97">
        <f t="shared" si="274"/>
        <v>10440</v>
      </c>
      <c r="BL138" s="97">
        <f t="shared" si="270"/>
        <v>10440</v>
      </c>
    </row>
    <row r="139" spans="1:64" s="19" customFormat="1" ht="30" x14ac:dyDescent="0.25">
      <c r="A139" s="60" t="s">
        <v>556</v>
      </c>
      <c r="B139" s="71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93">
        <f t="shared" si="282"/>
        <v>0</v>
      </c>
      <c r="X139" s="76"/>
      <c r="Y139" s="76"/>
      <c r="Z139" s="76"/>
      <c r="AA139" s="76"/>
      <c r="AB139" s="76"/>
      <c r="AC139" s="76"/>
      <c r="AD139" s="76"/>
      <c r="AE139" s="76"/>
      <c r="AF139" s="76"/>
      <c r="AG139" s="76"/>
      <c r="AH139" s="76"/>
      <c r="AI139" s="89">
        <f t="shared" si="283"/>
        <v>0</v>
      </c>
      <c r="AJ139" s="52"/>
      <c r="AK139" s="52"/>
      <c r="AL139" s="52"/>
      <c r="AM139" s="52"/>
      <c r="AN139" s="52"/>
      <c r="AO139" s="52"/>
      <c r="AP139" s="52"/>
      <c r="AQ139" s="52"/>
      <c r="AR139" s="52"/>
      <c r="AS139" s="52"/>
      <c r="AT139" s="52"/>
      <c r="AU139" s="52">
        <v>507739</v>
      </c>
      <c r="AV139" s="52"/>
      <c r="AW139" s="52"/>
      <c r="AX139" s="52"/>
      <c r="AY139" s="52"/>
      <c r="AZ139" s="143">
        <f>SUM(AJ139:AY139)</f>
        <v>507739</v>
      </c>
      <c r="BA139" s="52"/>
      <c r="BB139" s="52"/>
      <c r="BC139" s="52"/>
      <c r="BD139" s="52"/>
      <c r="BE139" s="52"/>
      <c r="BF139" s="52"/>
      <c r="BG139" s="52"/>
      <c r="BH139" s="52"/>
      <c r="BI139" s="52"/>
      <c r="BJ139" s="84">
        <f t="shared" si="284"/>
        <v>0</v>
      </c>
      <c r="BK139" s="97">
        <f t="shared" si="274"/>
        <v>507739</v>
      </c>
      <c r="BL139" s="97">
        <f t="shared" si="270"/>
        <v>507739</v>
      </c>
    </row>
    <row r="140" spans="1:64" s="19" customFormat="1" ht="30" x14ac:dyDescent="0.25">
      <c r="A140" s="60" t="s">
        <v>557</v>
      </c>
      <c r="B140" s="71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  <c r="W140" s="93">
        <f t="shared" si="282"/>
        <v>0</v>
      </c>
      <c r="X140" s="76"/>
      <c r="Y140" s="76"/>
      <c r="Z140" s="76"/>
      <c r="AA140" s="76"/>
      <c r="AB140" s="76"/>
      <c r="AC140" s="76"/>
      <c r="AD140" s="76"/>
      <c r="AE140" s="76"/>
      <c r="AF140" s="76"/>
      <c r="AG140" s="76"/>
      <c r="AH140" s="76"/>
      <c r="AI140" s="89">
        <f t="shared" si="283"/>
        <v>0</v>
      </c>
      <c r="AJ140" s="52"/>
      <c r="AK140" s="52"/>
      <c r="AL140" s="52"/>
      <c r="AM140" s="52"/>
      <c r="AN140" s="52"/>
      <c r="AO140" s="52"/>
      <c r="AP140" s="52"/>
      <c r="AQ140" s="52"/>
      <c r="AR140" s="52"/>
      <c r="AS140" s="52"/>
      <c r="AT140" s="52"/>
      <c r="AU140" s="52">
        <v>95000</v>
      </c>
      <c r="AV140" s="52"/>
      <c r="AW140" s="52"/>
      <c r="AX140" s="52"/>
      <c r="AY140" s="52"/>
      <c r="AZ140" s="143">
        <f>SUM(AJ140:AY140)</f>
        <v>95000</v>
      </c>
      <c r="BA140" s="52"/>
      <c r="BB140" s="52"/>
      <c r="BC140" s="52"/>
      <c r="BD140" s="52"/>
      <c r="BE140" s="52"/>
      <c r="BF140" s="52"/>
      <c r="BG140" s="52"/>
      <c r="BH140" s="52"/>
      <c r="BI140" s="52"/>
      <c r="BJ140" s="84">
        <f t="shared" si="284"/>
        <v>0</v>
      </c>
      <c r="BK140" s="97">
        <f t="shared" si="274"/>
        <v>95000</v>
      </c>
      <c r="BL140" s="97">
        <f t="shared" si="270"/>
        <v>95000</v>
      </c>
    </row>
    <row r="141" spans="1:64" s="17" customFormat="1" x14ac:dyDescent="0.25">
      <c r="A141" s="59" t="s">
        <v>468</v>
      </c>
      <c r="B141" s="70">
        <f t="shared" ref="B141:AG141" si="285">SUM(B142:B142)</f>
        <v>0</v>
      </c>
      <c r="C141" s="70">
        <f t="shared" si="285"/>
        <v>0</v>
      </c>
      <c r="D141" s="70">
        <f t="shared" si="285"/>
        <v>0</v>
      </c>
      <c r="E141" s="70">
        <f t="shared" si="285"/>
        <v>0</v>
      </c>
      <c r="F141" s="70">
        <f t="shared" si="285"/>
        <v>0</v>
      </c>
      <c r="G141" s="70">
        <f t="shared" si="285"/>
        <v>0</v>
      </c>
      <c r="H141" s="70">
        <f t="shared" si="285"/>
        <v>0</v>
      </c>
      <c r="I141" s="70">
        <f t="shared" si="285"/>
        <v>0</v>
      </c>
      <c r="J141" s="70">
        <f t="shared" si="285"/>
        <v>0</v>
      </c>
      <c r="K141" s="70">
        <f t="shared" si="285"/>
        <v>0</v>
      </c>
      <c r="L141" s="70">
        <f t="shared" si="285"/>
        <v>0</v>
      </c>
      <c r="M141" s="70">
        <f t="shared" si="285"/>
        <v>0</v>
      </c>
      <c r="N141" s="70">
        <f t="shared" si="285"/>
        <v>0</v>
      </c>
      <c r="O141" s="70">
        <f t="shared" si="285"/>
        <v>0</v>
      </c>
      <c r="P141" s="70">
        <f t="shared" si="285"/>
        <v>0</v>
      </c>
      <c r="Q141" s="70">
        <f t="shared" si="285"/>
        <v>0</v>
      </c>
      <c r="R141" s="70">
        <f t="shared" si="285"/>
        <v>0</v>
      </c>
      <c r="S141" s="70">
        <f t="shared" si="285"/>
        <v>0</v>
      </c>
      <c r="T141" s="70">
        <f t="shared" si="285"/>
        <v>0</v>
      </c>
      <c r="U141" s="70">
        <f t="shared" si="285"/>
        <v>0</v>
      </c>
      <c r="V141" s="70">
        <f t="shared" si="285"/>
        <v>0</v>
      </c>
      <c r="W141" s="92">
        <f t="shared" si="285"/>
        <v>0</v>
      </c>
      <c r="X141" s="75">
        <f t="shared" si="285"/>
        <v>0</v>
      </c>
      <c r="Y141" s="75">
        <f t="shared" si="285"/>
        <v>0</v>
      </c>
      <c r="Z141" s="75">
        <f t="shared" si="285"/>
        <v>0</v>
      </c>
      <c r="AA141" s="75">
        <f t="shared" si="285"/>
        <v>0</v>
      </c>
      <c r="AB141" s="75">
        <f t="shared" si="285"/>
        <v>0</v>
      </c>
      <c r="AC141" s="75">
        <f t="shared" si="285"/>
        <v>0</v>
      </c>
      <c r="AD141" s="75">
        <f t="shared" si="285"/>
        <v>0</v>
      </c>
      <c r="AE141" s="75">
        <f t="shared" si="285"/>
        <v>0</v>
      </c>
      <c r="AF141" s="75">
        <f t="shared" si="285"/>
        <v>0</v>
      </c>
      <c r="AG141" s="75">
        <f t="shared" si="285"/>
        <v>0</v>
      </c>
      <c r="AH141" s="75">
        <f t="shared" ref="AH141:BJ141" si="286">SUM(AH142:AH142)</f>
        <v>0</v>
      </c>
      <c r="AI141" s="88">
        <f t="shared" si="286"/>
        <v>0</v>
      </c>
      <c r="AJ141" s="24">
        <f t="shared" si="286"/>
        <v>0</v>
      </c>
      <c r="AK141" s="24">
        <f t="shared" si="286"/>
        <v>0</v>
      </c>
      <c r="AL141" s="24">
        <f t="shared" si="286"/>
        <v>0</v>
      </c>
      <c r="AM141" s="24">
        <f t="shared" si="286"/>
        <v>0</v>
      </c>
      <c r="AN141" s="24">
        <f t="shared" si="286"/>
        <v>0</v>
      </c>
      <c r="AO141" s="24">
        <f t="shared" si="286"/>
        <v>0</v>
      </c>
      <c r="AP141" s="24">
        <f t="shared" si="286"/>
        <v>0</v>
      </c>
      <c r="AQ141" s="24">
        <f t="shared" si="286"/>
        <v>0</v>
      </c>
      <c r="AR141" s="24">
        <f t="shared" si="286"/>
        <v>0</v>
      </c>
      <c r="AS141" s="24">
        <f t="shared" si="286"/>
        <v>0</v>
      </c>
      <c r="AT141" s="24">
        <f t="shared" si="286"/>
        <v>0</v>
      </c>
      <c r="AU141" s="24">
        <f t="shared" si="286"/>
        <v>0</v>
      </c>
      <c r="AV141" s="24">
        <f t="shared" si="286"/>
        <v>0</v>
      </c>
      <c r="AW141" s="24">
        <f t="shared" si="286"/>
        <v>0</v>
      </c>
      <c r="AX141" s="24">
        <f t="shared" si="286"/>
        <v>0</v>
      </c>
      <c r="AY141" s="24">
        <f t="shared" si="286"/>
        <v>0</v>
      </c>
      <c r="AZ141" s="142">
        <f t="shared" si="286"/>
        <v>0</v>
      </c>
      <c r="BA141" s="24">
        <f t="shared" si="286"/>
        <v>0</v>
      </c>
      <c r="BB141" s="24">
        <f t="shared" si="286"/>
        <v>0</v>
      </c>
      <c r="BC141" s="24">
        <f t="shared" si="286"/>
        <v>0</v>
      </c>
      <c r="BD141" s="24">
        <f t="shared" si="286"/>
        <v>0</v>
      </c>
      <c r="BE141" s="24">
        <f t="shared" si="286"/>
        <v>0</v>
      </c>
      <c r="BF141" s="24">
        <f t="shared" si="286"/>
        <v>0</v>
      </c>
      <c r="BG141" s="24">
        <f t="shared" si="286"/>
        <v>0</v>
      </c>
      <c r="BH141" s="24">
        <f t="shared" si="286"/>
        <v>0</v>
      </c>
      <c r="BI141" s="24">
        <f t="shared" si="286"/>
        <v>0</v>
      </c>
      <c r="BJ141" s="83">
        <f t="shared" si="286"/>
        <v>0</v>
      </c>
      <c r="BK141" s="95">
        <f t="shared" si="274"/>
        <v>0</v>
      </c>
      <c r="BL141" s="95">
        <f t="shared" si="270"/>
        <v>0</v>
      </c>
    </row>
    <row r="142" spans="1:64" s="19" customFormat="1" x14ac:dyDescent="0.25">
      <c r="A142" s="60" t="s">
        <v>387</v>
      </c>
      <c r="B142" s="71">
        <v>0</v>
      </c>
      <c r="C142" s="71">
        <v>0</v>
      </c>
      <c r="D142" s="71">
        <v>0</v>
      </c>
      <c r="E142" s="71">
        <v>0</v>
      </c>
      <c r="F142" s="71">
        <v>0</v>
      </c>
      <c r="G142" s="71">
        <v>0</v>
      </c>
      <c r="H142" s="71">
        <v>0</v>
      </c>
      <c r="I142" s="71">
        <v>0</v>
      </c>
      <c r="J142" s="71">
        <v>0</v>
      </c>
      <c r="K142" s="71">
        <v>0</v>
      </c>
      <c r="L142" s="71">
        <v>0</v>
      </c>
      <c r="M142" s="71">
        <v>0</v>
      </c>
      <c r="N142" s="71">
        <v>0</v>
      </c>
      <c r="O142" s="71">
        <v>0</v>
      </c>
      <c r="P142" s="71">
        <v>0</v>
      </c>
      <c r="Q142" s="71">
        <v>0</v>
      </c>
      <c r="R142" s="71">
        <v>0</v>
      </c>
      <c r="S142" s="71">
        <v>0</v>
      </c>
      <c r="T142" s="71">
        <v>0</v>
      </c>
      <c r="U142" s="71">
        <v>0</v>
      </c>
      <c r="V142" s="71">
        <v>0</v>
      </c>
      <c r="W142" s="93">
        <f>SUM(B142:V142)</f>
        <v>0</v>
      </c>
      <c r="X142" s="76"/>
      <c r="Y142" s="76"/>
      <c r="Z142" s="76"/>
      <c r="AA142" s="76"/>
      <c r="AB142" s="76"/>
      <c r="AC142" s="76"/>
      <c r="AD142" s="76"/>
      <c r="AE142" s="76"/>
      <c r="AF142" s="76"/>
      <c r="AG142" s="76"/>
      <c r="AH142" s="76"/>
      <c r="AI142" s="89">
        <f t="shared" ref="AI142" si="287">SUM(X142:AH142)</f>
        <v>0</v>
      </c>
      <c r="AJ142" s="52"/>
      <c r="AK142" s="52"/>
      <c r="AL142" s="52"/>
      <c r="AM142" s="52"/>
      <c r="AN142" s="52"/>
      <c r="AO142" s="52"/>
      <c r="AP142" s="52"/>
      <c r="AQ142" s="52"/>
      <c r="AR142" s="52"/>
      <c r="AS142" s="52"/>
      <c r="AT142" s="52"/>
      <c r="AU142" s="52"/>
      <c r="AV142" s="52"/>
      <c r="AW142" s="52"/>
      <c r="AX142" s="52"/>
      <c r="AY142" s="52"/>
      <c r="AZ142" s="143"/>
      <c r="BA142" s="52"/>
      <c r="BB142" s="52"/>
      <c r="BC142" s="52"/>
      <c r="BD142" s="52"/>
      <c r="BE142" s="52"/>
      <c r="BF142" s="52"/>
      <c r="BG142" s="52"/>
      <c r="BH142" s="52"/>
      <c r="BI142" s="52"/>
      <c r="BJ142" s="84">
        <f>SUM(BA142:BI142)</f>
        <v>0</v>
      </c>
      <c r="BK142" s="97">
        <f t="shared" si="274"/>
        <v>0</v>
      </c>
      <c r="BL142" s="97">
        <f t="shared" si="270"/>
        <v>0</v>
      </c>
    </row>
    <row r="143" spans="1:64" s="17" customFormat="1" ht="30" x14ac:dyDescent="0.25">
      <c r="A143" s="58" t="s">
        <v>469</v>
      </c>
      <c r="B143" s="70">
        <f t="shared" ref="B143:BJ143" si="288">+B144</f>
        <v>0</v>
      </c>
      <c r="C143" s="70">
        <f t="shared" si="288"/>
        <v>0</v>
      </c>
      <c r="D143" s="70">
        <f t="shared" si="288"/>
        <v>0</v>
      </c>
      <c r="E143" s="70">
        <f t="shared" si="288"/>
        <v>0</v>
      </c>
      <c r="F143" s="70">
        <f t="shared" si="288"/>
        <v>0</v>
      </c>
      <c r="G143" s="70">
        <f t="shared" si="288"/>
        <v>0</v>
      </c>
      <c r="H143" s="70">
        <f t="shared" si="288"/>
        <v>0</v>
      </c>
      <c r="I143" s="70">
        <f t="shared" si="288"/>
        <v>0</v>
      </c>
      <c r="J143" s="70">
        <f t="shared" si="288"/>
        <v>0</v>
      </c>
      <c r="K143" s="70">
        <f t="shared" si="288"/>
        <v>0</v>
      </c>
      <c r="L143" s="70">
        <f t="shared" si="288"/>
        <v>0</v>
      </c>
      <c r="M143" s="70">
        <f t="shared" si="288"/>
        <v>0</v>
      </c>
      <c r="N143" s="70">
        <f t="shared" si="288"/>
        <v>0</v>
      </c>
      <c r="O143" s="70">
        <f t="shared" si="288"/>
        <v>0</v>
      </c>
      <c r="P143" s="70">
        <f t="shared" si="288"/>
        <v>0</v>
      </c>
      <c r="Q143" s="70">
        <f t="shared" si="288"/>
        <v>0</v>
      </c>
      <c r="R143" s="70">
        <f t="shared" si="288"/>
        <v>0</v>
      </c>
      <c r="S143" s="70">
        <f t="shared" si="288"/>
        <v>0</v>
      </c>
      <c r="T143" s="70">
        <f t="shared" si="288"/>
        <v>0</v>
      </c>
      <c r="U143" s="70">
        <f t="shared" si="288"/>
        <v>0</v>
      </c>
      <c r="V143" s="70">
        <f t="shared" si="288"/>
        <v>0</v>
      </c>
      <c r="W143" s="92">
        <f t="shared" si="288"/>
        <v>0</v>
      </c>
      <c r="X143" s="75">
        <f t="shared" si="288"/>
        <v>0</v>
      </c>
      <c r="Y143" s="75">
        <f t="shared" si="288"/>
        <v>17000000</v>
      </c>
      <c r="Z143" s="75">
        <f t="shared" si="288"/>
        <v>0</v>
      </c>
      <c r="AA143" s="75">
        <f t="shared" si="288"/>
        <v>0</v>
      </c>
      <c r="AB143" s="75">
        <f t="shared" si="288"/>
        <v>0</v>
      </c>
      <c r="AC143" s="75">
        <f t="shared" si="288"/>
        <v>0</v>
      </c>
      <c r="AD143" s="75">
        <f t="shared" si="288"/>
        <v>0</v>
      </c>
      <c r="AE143" s="75">
        <f t="shared" si="288"/>
        <v>0</v>
      </c>
      <c r="AF143" s="75">
        <f t="shared" si="288"/>
        <v>0</v>
      </c>
      <c r="AG143" s="75">
        <f t="shared" si="288"/>
        <v>0</v>
      </c>
      <c r="AH143" s="75">
        <f t="shared" si="288"/>
        <v>0</v>
      </c>
      <c r="AI143" s="88">
        <f t="shared" si="288"/>
        <v>17000000</v>
      </c>
      <c r="AJ143" s="24">
        <f t="shared" si="288"/>
        <v>0</v>
      </c>
      <c r="AK143" s="24">
        <f t="shared" si="288"/>
        <v>0</v>
      </c>
      <c r="AL143" s="24">
        <f t="shared" si="288"/>
        <v>0</v>
      </c>
      <c r="AM143" s="24">
        <f t="shared" si="288"/>
        <v>0</v>
      </c>
      <c r="AN143" s="24">
        <f t="shared" si="288"/>
        <v>0</v>
      </c>
      <c r="AO143" s="24">
        <f t="shared" si="288"/>
        <v>0</v>
      </c>
      <c r="AP143" s="24">
        <f t="shared" si="288"/>
        <v>0</v>
      </c>
      <c r="AQ143" s="24">
        <f t="shared" si="288"/>
        <v>0</v>
      </c>
      <c r="AR143" s="24">
        <f t="shared" si="288"/>
        <v>0</v>
      </c>
      <c r="AS143" s="24">
        <f t="shared" si="288"/>
        <v>0</v>
      </c>
      <c r="AT143" s="24">
        <f t="shared" si="288"/>
        <v>0</v>
      </c>
      <c r="AU143" s="24">
        <f t="shared" si="288"/>
        <v>0</v>
      </c>
      <c r="AV143" s="24">
        <f>+AV144</f>
        <v>0</v>
      </c>
      <c r="AW143" s="24">
        <f>+AW144</f>
        <v>0</v>
      </c>
      <c r="AX143" s="24">
        <f>+AX144</f>
        <v>0</v>
      </c>
      <c r="AY143" s="24">
        <f>+AY144</f>
        <v>0</v>
      </c>
      <c r="AZ143" s="142">
        <f>+AZ144</f>
        <v>0</v>
      </c>
      <c r="BA143" s="24">
        <f t="shared" si="288"/>
        <v>0</v>
      </c>
      <c r="BB143" s="24">
        <f t="shared" si="288"/>
        <v>0</v>
      </c>
      <c r="BC143" s="24">
        <f t="shared" si="288"/>
        <v>0</v>
      </c>
      <c r="BD143" s="24">
        <f t="shared" si="288"/>
        <v>0</v>
      </c>
      <c r="BE143" s="24">
        <f t="shared" si="288"/>
        <v>0</v>
      </c>
      <c r="BF143" s="24">
        <f t="shared" si="288"/>
        <v>0</v>
      </c>
      <c r="BG143" s="24">
        <f t="shared" si="288"/>
        <v>0</v>
      </c>
      <c r="BH143" s="24">
        <f t="shared" si="288"/>
        <v>0</v>
      </c>
      <c r="BI143" s="24">
        <f t="shared" si="288"/>
        <v>0</v>
      </c>
      <c r="BJ143" s="83">
        <f t="shared" si="288"/>
        <v>0</v>
      </c>
      <c r="BK143" s="95">
        <f t="shared" si="274"/>
        <v>17000000</v>
      </c>
      <c r="BL143" s="95">
        <f t="shared" si="270"/>
        <v>17000000</v>
      </c>
    </row>
    <row r="144" spans="1:64" s="17" customFormat="1" ht="30" x14ac:dyDescent="0.25">
      <c r="A144" s="59" t="s">
        <v>470</v>
      </c>
      <c r="B144" s="70">
        <f t="shared" ref="B144:AG144" si="289">SUM(B145:B147)</f>
        <v>0</v>
      </c>
      <c r="C144" s="70">
        <f t="shared" si="289"/>
        <v>0</v>
      </c>
      <c r="D144" s="70">
        <f t="shared" si="289"/>
        <v>0</v>
      </c>
      <c r="E144" s="70">
        <f t="shared" si="289"/>
        <v>0</v>
      </c>
      <c r="F144" s="70">
        <f t="shared" si="289"/>
        <v>0</v>
      </c>
      <c r="G144" s="70">
        <f t="shared" si="289"/>
        <v>0</v>
      </c>
      <c r="H144" s="70">
        <f t="shared" si="289"/>
        <v>0</v>
      </c>
      <c r="I144" s="70">
        <f t="shared" si="289"/>
        <v>0</v>
      </c>
      <c r="J144" s="70">
        <f t="shared" si="289"/>
        <v>0</v>
      </c>
      <c r="K144" s="70">
        <f t="shared" si="289"/>
        <v>0</v>
      </c>
      <c r="L144" s="70">
        <f t="shared" si="289"/>
        <v>0</v>
      </c>
      <c r="M144" s="70">
        <f t="shared" si="289"/>
        <v>0</v>
      </c>
      <c r="N144" s="70">
        <f t="shared" si="289"/>
        <v>0</v>
      </c>
      <c r="O144" s="70">
        <f t="shared" si="289"/>
        <v>0</v>
      </c>
      <c r="P144" s="70">
        <f t="shared" si="289"/>
        <v>0</v>
      </c>
      <c r="Q144" s="70">
        <f t="shared" si="289"/>
        <v>0</v>
      </c>
      <c r="R144" s="70">
        <f t="shared" si="289"/>
        <v>0</v>
      </c>
      <c r="S144" s="70">
        <f t="shared" si="289"/>
        <v>0</v>
      </c>
      <c r="T144" s="70">
        <f t="shared" si="289"/>
        <v>0</v>
      </c>
      <c r="U144" s="70">
        <f t="shared" si="289"/>
        <v>0</v>
      </c>
      <c r="V144" s="70">
        <f t="shared" si="289"/>
        <v>0</v>
      </c>
      <c r="W144" s="92">
        <f t="shared" si="289"/>
        <v>0</v>
      </c>
      <c r="X144" s="75">
        <f t="shared" si="289"/>
        <v>0</v>
      </c>
      <c r="Y144" s="75">
        <f t="shared" si="289"/>
        <v>17000000</v>
      </c>
      <c r="Z144" s="75">
        <f t="shared" si="289"/>
        <v>0</v>
      </c>
      <c r="AA144" s="75">
        <f t="shared" si="289"/>
        <v>0</v>
      </c>
      <c r="AB144" s="75">
        <f t="shared" si="289"/>
        <v>0</v>
      </c>
      <c r="AC144" s="75">
        <f t="shared" si="289"/>
        <v>0</v>
      </c>
      <c r="AD144" s="75">
        <f t="shared" si="289"/>
        <v>0</v>
      </c>
      <c r="AE144" s="75">
        <f t="shared" si="289"/>
        <v>0</v>
      </c>
      <c r="AF144" s="75">
        <f t="shared" si="289"/>
        <v>0</v>
      </c>
      <c r="AG144" s="75">
        <f t="shared" si="289"/>
        <v>0</v>
      </c>
      <c r="AH144" s="75">
        <f t="shared" ref="AH144:BJ144" si="290">SUM(AH145:AH147)</f>
        <v>0</v>
      </c>
      <c r="AI144" s="88">
        <f t="shared" si="290"/>
        <v>17000000</v>
      </c>
      <c r="AJ144" s="24">
        <f t="shared" si="290"/>
        <v>0</v>
      </c>
      <c r="AK144" s="24">
        <f t="shared" si="290"/>
        <v>0</v>
      </c>
      <c r="AL144" s="24">
        <f t="shared" si="290"/>
        <v>0</v>
      </c>
      <c r="AM144" s="24">
        <f t="shared" si="290"/>
        <v>0</v>
      </c>
      <c r="AN144" s="24">
        <f t="shared" si="290"/>
        <v>0</v>
      </c>
      <c r="AO144" s="24">
        <f t="shared" si="290"/>
        <v>0</v>
      </c>
      <c r="AP144" s="24">
        <f t="shared" si="290"/>
        <v>0</v>
      </c>
      <c r="AQ144" s="24">
        <f t="shared" si="290"/>
        <v>0</v>
      </c>
      <c r="AR144" s="24">
        <f t="shared" si="290"/>
        <v>0</v>
      </c>
      <c r="AS144" s="24">
        <f t="shared" si="290"/>
        <v>0</v>
      </c>
      <c r="AT144" s="24">
        <f t="shared" si="290"/>
        <v>0</v>
      </c>
      <c r="AU144" s="24">
        <f t="shared" si="290"/>
        <v>0</v>
      </c>
      <c r="AV144" s="24">
        <f t="shared" si="290"/>
        <v>0</v>
      </c>
      <c r="AW144" s="24">
        <f t="shared" si="290"/>
        <v>0</v>
      </c>
      <c r="AX144" s="24">
        <f t="shared" si="290"/>
        <v>0</v>
      </c>
      <c r="AY144" s="24">
        <f t="shared" si="290"/>
        <v>0</v>
      </c>
      <c r="AZ144" s="142">
        <f t="shared" si="290"/>
        <v>0</v>
      </c>
      <c r="BA144" s="24">
        <f t="shared" si="290"/>
        <v>0</v>
      </c>
      <c r="BB144" s="24">
        <f t="shared" si="290"/>
        <v>0</v>
      </c>
      <c r="BC144" s="24">
        <f t="shared" si="290"/>
        <v>0</v>
      </c>
      <c r="BD144" s="24">
        <f t="shared" si="290"/>
        <v>0</v>
      </c>
      <c r="BE144" s="24">
        <f t="shared" si="290"/>
        <v>0</v>
      </c>
      <c r="BF144" s="24">
        <f t="shared" si="290"/>
        <v>0</v>
      </c>
      <c r="BG144" s="24">
        <f t="shared" si="290"/>
        <v>0</v>
      </c>
      <c r="BH144" s="24">
        <f t="shared" si="290"/>
        <v>0</v>
      </c>
      <c r="BI144" s="24">
        <f t="shared" si="290"/>
        <v>0</v>
      </c>
      <c r="BJ144" s="83">
        <f t="shared" si="290"/>
        <v>0</v>
      </c>
      <c r="BK144" s="95">
        <f t="shared" si="274"/>
        <v>17000000</v>
      </c>
      <c r="BL144" s="95">
        <f t="shared" si="270"/>
        <v>17000000</v>
      </c>
    </row>
    <row r="145" spans="1:64" s="19" customFormat="1" x14ac:dyDescent="0.25">
      <c r="A145" s="60" t="s">
        <v>330</v>
      </c>
      <c r="B145" s="71">
        <v>0</v>
      </c>
      <c r="C145" s="71">
        <v>0</v>
      </c>
      <c r="D145" s="71">
        <v>0</v>
      </c>
      <c r="E145" s="71">
        <v>0</v>
      </c>
      <c r="F145" s="71">
        <v>0</v>
      </c>
      <c r="G145" s="71">
        <v>0</v>
      </c>
      <c r="H145" s="71">
        <v>0</v>
      </c>
      <c r="I145" s="71">
        <v>0</v>
      </c>
      <c r="J145" s="71">
        <v>0</v>
      </c>
      <c r="K145" s="71">
        <v>0</v>
      </c>
      <c r="L145" s="71">
        <v>0</v>
      </c>
      <c r="M145" s="71">
        <v>0</v>
      </c>
      <c r="N145" s="71">
        <v>0</v>
      </c>
      <c r="O145" s="71">
        <v>0</v>
      </c>
      <c r="P145" s="71">
        <v>0</v>
      </c>
      <c r="Q145" s="71">
        <v>0</v>
      </c>
      <c r="R145" s="71"/>
      <c r="S145" s="71">
        <v>0</v>
      </c>
      <c r="T145" s="71">
        <v>0</v>
      </c>
      <c r="U145" s="71">
        <v>0</v>
      </c>
      <c r="V145" s="71">
        <v>0</v>
      </c>
      <c r="W145" s="93">
        <f>SUM(B145:V145)</f>
        <v>0</v>
      </c>
      <c r="X145" s="76"/>
      <c r="Y145" s="76">
        <v>8000000</v>
      </c>
      <c r="Z145" s="76"/>
      <c r="AA145" s="76"/>
      <c r="AB145" s="76"/>
      <c r="AC145" s="76"/>
      <c r="AD145" s="76"/>
      <c r="AE145" s="76"/>
      <c r="AF145" s="76"/>
      <c r="AG145" s="76"/>
      <c r="AH145" s="76"/>
      <c r="AI145" s="89">
        <f t="shared" ref="AI145:AI147" si="291">SUM(X145:AH145)</f>
        <v>8000000</v>
      </c>
      <c r="AJ145" s="52"/>
      <c r="AK145" s="52"/>
      <c r="AL145" s="52"/>
      <c r="AM145" s="52"/>
      <c r="AN145" s="52"/>
      <c r="AO145" s="52"/>
      <c r="AP145" s="52"/>
      <c r="AQ145" s="52"/>
      <c r="AR145" s="52"/>
      <c r="AS145" s="52"/>
      <c r="AT145" s="52"/>
      <c r="AU145" s="52"/>
      <c r="AV145" s="52"/>
      <c r="AW145" s="52"/>
      <c r="AX145" s="52"/>
      <c r="AY145" s="52"/>
      <c r="AZ145" s="143"/>
      <c r="BA145" s="52"/>
      <c r="BB145" s="52"/>
      <c r="BC145" s="52"/>
      <c r="BD145" s="52"/>
      <c r="BE145" s="52"/>
      <c r="BF145" s="52"/>
      <c r="BG145" s="52"/>
      <c r="BH145" s="52"/>
      <c r="BI145" s="52"/>
      <c r="BJ145" s="84">
        <f>SUM(BA145:BI145)</f>
        <v>0</v>
      </c>
      <c r="BK145" s="97">
        <f t="shared" si="274"/>
        <v>8000000</v>
      </c>
      <c r="BL145" s="97">
        <f t="shared" si="270"/>
        <v>8000000</v>
      </c>
    </row>
    <row r="146" spans="1:64" s="19" customFormat="1" ht="30" x14ac:dyDescent="0.25">
      <c r="A146" s="60" t="s">
        <v>625</v>
      </c>
      <c r="B146" s="71"/>
      <c r="C146" s="71">
        <v>0</v>
      </c>
      <c r="D146" s="71">
        <v>0</v>
      </c>
      <c r="E146" s="71">
        <v>0</v>
      </c>
      <c r="F146" s="71">
        <v>0</v>
      </c>
      <c r="G146" s="71">
        <v>0</v>
      </c>
      <c r="H146" s="71">
        <v>0</v>
      </c>
      <c r="I146" s="71">
        <v>0</v>
      </c>
      <c r="J146" s="71">
        <v>0</v>
      </c>
      <c r="K146" s="71">
        <v>0</v>
      </c>
      <c r="L146" s="71">
        <v>0</v>
      </c>
      <c r="M146" s="71">
        <v>0</v>
      </c>
      <c r="N146" s="71">
        <v>0</v>
      </c>
      <c r="O146" s="71">
        <v>0</v>
      </c>
      <c r="P146" s="71">
        <v>0</v>
      </c>
      <c r="Q146" s="71">
        <v>0</v>
      </c>
      <c r="R146" s="71">
        <v>0</v>
      </c>
      <c r="S146" s="71">
        <v>0</v>
      </c>
      <c r="T146" s="71">
        <v>0</v>
      </c>
      <c r="U146" s="71">
        <v>0</v>
      </c>
      <c r="V146" s="71">
        <v>0</v>
      </c>
      <c r="W146" s="93">
        <f>SUM(B146:V146)</f>
        <v>0</v>
      </c>
      <c r="X146" s="76"/>
      <c r="Y146" s="76">
        <v>9000000</v>
      </c>
      <c r="Z146" s="76"/>
      <c r="AA146" s="76"/>
      <c r="AB146" s="76"/>
      <c r="AC146" s="76"/>
      <c r="AD146" s="76"/>
      <c r="AE146" s="76"/>
      <c r="AF146" s="76"/>
      <c r="AG146" s="76"/>
      <c r="AH146" s="76"/>
      <c r="AI146" s="89">
        <f t="shared" si="291"/>
        <v>9000000</v>
      </c>
      <c r="AJ146" s="52"/>
      <c r="AK146" s="52"/>
      <c r="AL146" s="52"/>
      <c r="AM146" s="52"/>
      <c r="AN146" s="52"/>
      <c r="AO146" s="52"/>
      <c r="AP146" s="52"/>
      <c r="AQ146" s="52"/>
      <c r="AR146" s="52"/>
      <c r="AS146" s="52"/>
      <c r="AT146" s="52"/>
      <c r="AU146" s="52"/>
      <c r="AV146" s="52"/>
      <c r="AW146" s="52"/>
      <c r="AX146" s="52"/>
      <c r="AY146" s="52"/>
      <c r="AZ146" s="143"/>
      <c r="BA146" s="52"/>
      <c r="BB146" s="52"/>
      <c r="BC146" s="52"/>
      <c r="BD146" s="52"/>
      <c r="BE146" s="52"/>
      <c r="BF146" s="52"/>
      <c r="BG146" s="52"/>
      <c r="BH146" s="52"/>
      <c r="BI146" s="52"/>
      <c r="BJ146" s="84">
        <f>SUM(BA146:BI146)</f>
        <v>0</v>
      </c>
      <c r="BK146" s="97">
        <f t="shared" si="274"/>
        <v>9000000</v>
      </c>
      <c r="BL146" s="97">
        <f t="shared" si="270"/>
        <v>9000000</v>
      </c>
    </row>
    <row r="147" spans="1:64" s="19" customFormat="1" x14ac:dyDescent="0.25">
      <c r="A147" s="60" t="s">
        <v>387</v>
      </c>
      <c r="B147" s="71">
        <v>0</v>
      </c>
      <c r="C147" s="71">
        <v>0</v>
      </c>
      <c r="D147" s="71">
        <v>0</v>
      </c>
      <c r="E147" s="71">
        <v>0</v>
      </c>
      <c r="F147" s="71">
        <v>0</v>
      </c>
      <c r="G147" s="71">
        <v>0</v>
      </c>
      <c r="H147" s="71">
        <v>0</v>
      </c>
      <c r="I147" s="71">
        <v>0</v>
      </c>
      <c r="J147" s="71">
        <v>0</v>
      </c>
      <c r="K147" s="71">
        <v>0</v>
      </c>
      <c r="L147" s="71">
        <v>0</v>
      </c>
      <c r="M147" s="71">
        <v>0</v>
      </c>
      <c r="N147" s="71">
        <v>0</v>
      </c>
      <c r="O147" s="71">
        <v>0</v>
      </c>
      <c r="P147" s="71">
        <v>0</v>
      </c>
      <c r="Q147" s="71">
        <v>0</v>
      </c>
      <c r="R147" s="71">
        <v>0</v>
      </c>
      <c r="S147" s="71">
        <v>0</v>
      </c>
      <c r="T147" s="71">
        <v>0</v>
      </c>
      <c r="U147" s="71">
        <v>0</v>
      </c>
      <c r="V147" s="71">
        <v>0</v>
      </c>
      <c r="W147" s="93">
        <f>SUM(B147:V147)</f>
        <v>0</v>
      </c>
      <c r="X147" s="76"/>
      <c r="Y147" s="76"/>
      <c r="Z147" s="76"/>
      <c r="AA147" s="76"/>
      <c r="AB147" s="76"/>
      <c r="AC147" s="76"/>
      <c r="AD147" s="76"/>
      <c r="AE147" s="76"/>
      <c r="AF147" s="76"/>
      <c r="AG147" s="76"/>
      <c r="AH147" s="76"/>
      <c r="AI147" s="89">
        <f t="shared" si="291"/>
        <v>0</v>
      </c>
      <c r="AJ147" s="52"/>
      <c r="AK147" s="52"/>
      <c r="AL147" s="52"/>
      <c r="AM147" s="52"/>
      <c r="AN147" s="52"/>
      <c r="AO147" s="52"/>
      <c r="AP147" s="52"/>
      <c r="AQ147" s="52"/>
      <c r="AR147" s="52"/>
      <c r="AS147" s="52"/>
      <c r="AT147" s="52"/>
      <c r="AU147" s="52"/>
      <c r="AV147" s="52"/>
      <c r="AW147" s="52"/>
      <c r="AX147" s="52"/>
      <c r="AY147" s="52"/>
      <c r="AZ147" s="143"/>
      <c r="BA147" s="52"/>
      <c r="BB147" s="52"/>
      <c r="BC147" s="52"/>
      <c r="BD147" s="52"/>
      <c r="BE147" s="52"/>
      <c r="BF147" s="52"/>
      <c r="BG147" s="52"/>
      <c r="BH147" s="52"/>
      <c r="BI147" s="52"/>
      <c r="BJ147" s="84">
        <f>SUM(BA147:BI147)</f>
        <v>0</v>
      </c>
      <c r="BK147" s="97">
        <f t="shared" si="274"/>
        <v>0</v>
      </c>
      <c r="BL147" s="97">
        <f t="shared" si="270"/>
        <v>0</v>
      </c>
    </row>
    <row r="148" spans="1:64" s="17" customFormat="1" x14ac:dyDescent="0.25">
      <c r="A148" s="58" t="s">
        <v>471</v>
      </c>
      <c r="B148" s="70">
        <f t="shared" ref="B148:BJ148" si="292">+B149</f>
        <v>22000000</v>
      </c>
      <c r="C148" s="70">
        <f t="shared" si="292"/>
        <v>0</v>
      </c>
      <c r="D148" s="70">
        <f t="shared" si="292"/>
        <v>0</v>
      </c>
      <c r="E148" s="70">
        <f t="shared" si="292"/>
        <v>0</v>
      </c>
      <c r="F148" s="70">
        <f t="shared" si="292"/>
        <v>0</v>
      </c>
      <c r="G148" s="70">
        <f t="shared" si="292"/>
        <v>0</v>
      </c>
      <c r="H148" s="70">
        <f t="shared" si="292"/>
        <v>0</v>
      </c>
      <c r="I148" s="70">
        <f t="shared" si="292"/>
        <v>0</v>
      </c>
      <c r="J148" s="70">
        <f t="shared" si="292"/>
        <v>0</v>
      </c>
      <c r="K148" s="70">
        <f t="shared" si="292"/>
        <v>0</v>
      </c>
      <c r="L148" s="70">
        <f t="shared" si="292"/>
        <v>0</v>
      </c>
      <c r="M148" s="70">
        <f t="shared" si="292"/>
        <v>0</v>
      </c>
      <c r="N148" s="70">
        <f t="shared" si="292"/>
        <v>0</v>
      </c>
      <c r="O148" s="70">
        <f t="shared" si="292"/>
        <v>0</v>
      </c>
      <c r="P148" s="70">
        <f t="shared" si="292"/>
        <v>0</v>
      </c>
      <c r="Q148" s="70">
        <f t="shared" si="292"/>
        <v>0</v>
      </c>
      <c r="R148" s="70">
        <f t="shared" si="292"/>
        <v>4000000</v>
      </c>
      <c r="S148" s="70">
        <f t="shared" si="292"/>
        <v>0</v>
      </c>
      <c r="T148" s="70">
        <f t="shared" si="292"/>
        <v>0</v>
      </c>
      <c r="U148" s="70">
        <f t="shared" si="292"/>
        <v>0</v>
      </c>
      <c r="V148" s="70">
        <f t="shared" si="292"/>
        <v>0</v>
      </c>
      <c r="W148" s="92">
        <f t="shared" si="292"/>
        <v>26000000</v>
      </c>
      <c r="X148" s="75">
        <f t="shared" si="292"/>
        <v>0</v>
      </c>
      <c r="Y148" s="75">
        <f t="shared" si="292"/>
        <v>0</v>
      </c>
      <c r="Z148" s="75">
        <f t="shared" si="292"/>
        <v>0</v>
      </c>
      <c r="AA148" s="75">
        <f t="shared" si="292"/>
        <v>0</v>
      </c>
      <c r="AB148" s="75">
        <f t="shared" si="292"/>
        <v>0</v>
      </c>
      <c r="AC148" s="75">
        <f t="shared" si="292"/>
        <v>41993976</v>
      </c>
      <c r="AD148" s="75">
        <f t="shared" si="292"/>
        <v>0</v>
      </c>
      <c r="AE148" s="75">
        <f t="shared" si="292"/>
        <v>0</v>
      </c>
      <c r="AF148" s="75">
        <f t="shared" si="292"/>
        <v>0</v>
      </c>
      <c r="AG148" s="75">
        <f t="shared" si="292"/>
        <v>0</v>
      </c>
      <c r="AH148" s="75">
        <f t="shared" si="292"/>
        <v>0</v>
      </c>
      <c r="AI148" s="88">
        <f t="shared" si="292"/>
        <v>41993976</v>
      </c>
      <c r="AJ148" s="24">
        <f t="shared" si="292"/>
        <v>0</v>
      </c>
      <c r="AK148" s="24">
        <f t="shared" si="292"/>
        <v>0</v>
      </c>
      <c r="AL148" s="24">
        <f t="shared" si="292"/>
        <v>0</v>
      </c>
      <c r="AM148" s="24">
        <f t="shared" si="292"/>
        <v>0</v>
      </c>
      <c r="AN148" s="24">
        <f t="shared" si="292"/>
        <v>0</v>
      </c>
      <c r="AO148" s="24">
        <f t="shared" si="292"/>
        <v>0</v>
      </c>
      <c r="AP148" s="24">
        <f t="shared" si="292"/>
        <v>0</v>
      </c>
      <c r="AQ148" s="24">
        <f t="shared" si="292"/>
        <v>0</v>
      </c>
      <c r="AR148" s="24">
        <f t="shared" si="292"/>
        <v>0</v>
      </c>
      <c r="AS148" s="24">
        <f t="shared" si="292"/>
        <v>0</v>
      </c>
      <c r="AT148" s="24">
        <f t="shared" si="292"/>
        <v>0</v>
      </c>
      <c r="AU148" s="24">
        <f t="shared" si="292"/>
        <v>0</v>
      </c>
      <c r="AV148" s="24">
        <f>+AV149</f>
        <v>0</v>
      </c>
      <c r="AW148" s="24">
        <f>+AW149</f>
        <v>0</v>
      </c>
      <c r="AX148" s="24">
        <f>+AX149</f>
        <v>0</v>
      </c>
      <c r="AY148" s="24">
        <f>+AY149</f>
        <v>0</v>
      </c>
      <c r="AZ148" s="142">
        <f>+AZ149</f>
        <v>0</v>
      </c>
      <c r="BA148" s="24">
        <f t="shared" si="292"/>
        <v>0</v>
      </c>
      <c r="BB148" s="24">
        <f t="shared" si="292"/>
        <v>0</v>
      </c>
      <c r="BC148" s="24">
        <f t="shared" si="292"/>
        <v>0</v>
      </c>
      <c r="BD148" s="24">
        <f t="shared" si="292"/>
        <v>0</v>
      </c>
      <c r="BE148" s="24">
        <f t="shared" si="292"/>
        <v>0</v>
      </c>
      <c r="BF148" s="24">
        <f t="shared" si="292"/>
        <v>0</v>
      </c>
      <c r="BG148" s="24">
        <f t="shared" si="292"/>
        <v>0</v>
      </c>
      <c r="BH148" s="24">
        <f t="shared" si="292"/>
        <v>0</v>
      </c>
      <c r="BI148" s="24">
        <f t="shared" si="292"/>
        <v>0</v>
      </c>
      <c r="BJ148" s="83">
        <f t="shared" si="292"/>
        <v>0</v>
      </c>
      <c r="BK148" s="95">
        <f t="shared" si="274"/>
        <v>41993976</v>
      </c>
      <c r="BL148" s="95">
        <f t="shared" si="270"/>
        <v>67993976</v>
      </c>
    </row>
    <row r="149" spans="1:64" s="17" customFormat="1" ht="45" x14ac:dyDescent="0.25">
      <c r="A149" s="59" t="s">
        <v>472</v>
      </c>
      <c r="B149" s="70">
        <f t="shared" ref="B149:AG149" si="293">SUM(B150:B151)</f>
        <v>22000000</v>
      </c>
      <c r="C149" s="70">
        <f t="shared" si="293"/>
        <v>0</v>
      </c>
      <c r="D149" s="70">
        <f t="shared" si="293"/>
        <v>0</v>
      </c>
      <c r="E149" s="70">
        <f t="shared" si="293"/>
        <v>0</v>
      </c>
      <c r="F149" s="70">
        <f t="shared" si="293"/>
        <v>0</v>
      </c>
      <c r="G149" s="70">
        <f t="shared" si="293"/>
        <v>0</v>
      </c>
      <c r="H149" s="70">
        <f t="shared" si="293"/>
        <v>0</v>
      </c>
      <c r="I149" s="70">
        <f t="shared" si="293"/>
        <v>0</v>
      </c>
      <c r="J149" s="70">
        <f t="shared" si="293"/>
        <v>0</v>
      </c>
      <c r="K149" s="70">
        <f t="shared" si="293"/>
        <v>0</v>
      </c>
      <c r="L149" s="70">
        <f t="shared" si="293"/>
        <v>0</v>
      </c>
      <c r="M149" s="70">
        <f t="shared" si="293"/>
        <v>0</v>
      </c>
      <c r="N149" s="70">
        <f t="shared" si="293"/>
        <v>0</v>
      </c>
      <c r="O149" s="70">
        <f t="shared" si="293"/>
        <v>0</v>
      </c>
      <c r="P149" s="70">
        <f t="shared" si="293"/>
        <v>0</v>
      </c>
      <c r="Q149" s="70">
        <f t="shared" si="293"/>
        <v>0</v>
      </c>
      <c r="R149" s="70">
        <f t="shared" si="293"/>
        <v>4000000</v>
      </c>
      <c r="S149" s="70">
        <f t="shared" si="293"/>
        <v>0</v>
      </c>
      <c r="T149" s="70">
        <f t="shared" si="293"/>
        <v>0</v>
      </c>
      <c r="U149" s="70">
        <f t="shared" si="293"/>
        <v>0</v>
      </c>
      <c r="V149" s="70">
        <f t="shared" si="293"/>
        <v>0</v>
      </c>
      <c r="W149" s="92">
        <f t="shared" si="293"/>
        <v>26000000</v>
      </c>
      <c r="X149" s="75">
        <f t="shared" si="293"/>
        <v>0</v>
      </c>
      <c r="Y149" s="75">
        <f t="shared" si="293"/>
        <v>0</v>
      </c>
      <c r="Z149" s="75">
        <f t="shared" si="293"/>
        <v>0</v>
      </c>
      <c r="AA149" s="75">
        <f t="shared" si="293"/>
        <v>0</v>
      </c>
      <c r="AB149" s="75">
        <f t="shared" si="293"/>
        <v>0</v>
      </c>
      <c r="AC149" s="75">
        <f t="shared" si="293"/>
        <v>41993976</v>
      </c>
      <c r="AD149" s="75">
        <f t="shared" si="293"/>
        <v>0</v>
      </c>
      <c r="AE149" s="75">
        <f t="shared" si="293"/>
        <v>0</v>
      </c>
      <c r="AF149" s="75">
        <f t="shared" si="293"/>
        <v>0</v>
      </c>
      <c r="AG149" s="75">
        <f t="shared" si="293"/>
        <v>0</v>
      </c>
      <c r="AH149" s="75">
        <f t="shared" ref="AH149:BJ149" si="294">SUM(AH150:AH151)</f>
        <v>0</v>
      </c>
      <c r="AI149" s="88">
        <f t="shared" si="294"/>
        <v>41993976</v>
      </c>
      <c r="AJ149" s="24">
        <f t="shared" si="294"/>
        <v>0</v>
      </c>
      <c r="AK149" s="24">
        <f t="shared" si="294"/>
        <v>0</v>
      </c>
      <c r="AL149" s="24">
        <f t="shared" si="294"/>
        <v>0</v>
      </c>
      <c r="AM149" s="24">
        <f t="shared" si="294"/>
        <v>0</v>
      </c>
      <c r="AN149" s="24">
        <f t="shared" si="294"/>
        <v>0</v>
      </c>
      <c r="AO149" s="24">
        <f t="shared" si="294"/>
        <v>0</v>
      </c>
      <c r="AP149" s="24">
        <f t="shared" si="294"/>
        <v>0</v>
      </c>
      <c r="AQ149" s="24">
        <f t="shared" si="294"/>
        <v>0</v>
      </c>
      <c r="AR149" s="24">
        <f t="shared" si="294"/>
        <v>0</v>
      </c>
      <c r="AS149" s="24">
        <f t="shared" si="294"/>
        <v>0</v>
      </c>
      <c r="AT149" s="24">
        <f t="shared" si="294"/>
        <v>0</v>
      </c>
      <c r="AU149" s="24">
        <f t="shared" si="294"/>
        <v>0</v>
      </c>
      <c r="AV149" s="24">
        <f t="shared" si="294"/>
        <v>0</v>
      </c>
      <c r="AW149" s="24">
        <f t="shared" si="294"/>
        <v>0</v>
      </c>
      <c r="AX149" s="24">
        <f t="shared" si="294"/>
        <v>0</v>
      </c>
      <c r="AY149" s="24">
        <f t="shared" si="294"/>
        <v>0</v>
      </c>
      <c r="AZ149" s="142">
        <f t="shared" si="294"/>
        <v>0</v>
      </c>
      <c r="BA149" s="24">
        <f t="shared" si="294"/>
        <v>0</v>
      </c>
      <c r="BB149" s="24">
        <f t="shared" si="294"/>
        <v>0</v>
      </c>
      <c r="BC149" s="24">
        <f t="shared" si="294"/>
        <v>0</v>
      </c>
      <c r="BD149" s="24">
        <f t="shared" si="294"/>
        <v>0</v>
      </c>
      <c r="BE149" s="24">
        <f t="shared" si="294"/>
        <v>0</v>
      </c>
      <c r="BF149" s="24">
        <f t="shared" si="294"/>
        <v>0</v>
      </c>
      <c r="BG149" s="24">
        <f t="shared" si="294"/>
        <v>0</v>
      </c>
      <c r="BH149" s="24">
        <f t="shared" si="294"/>
        <v>0</v>
      </c>
      <c r="BI149" s="24">
        <f t="shared" si="294"/>
        <v>0</v>
      </c>
      <c r="BJ149" s="83">
        <f t="shared" si="294"/>
        <v>0</v>
      </c>
      <c r="BK149" s="95">
        <f t="shared" si="274"/>
        <v>41993976</v>
      </c>
      <c r="BL149" s="95">
        <f t="shared" si="270"/>
        <v>67993976</v>
      </c>
    </row>
    <row r="150" spans="1:64" s="19" customFormat="1" x14ac:dyDescent="0.25">
      <c r="A150" s="60" t="s">
        <v>630</v>
      </c>
      <c r="B150" s="71">
        <v>22000000</v>
      </c>
      <c r="C150" s="71">
        <v>0</v>
      </c>
      <c r="D150" s="71">
        <v>0</v>
      </c>
      <c r="E150" s="71">
        <v>0</v>
      </c>
      <c r="F150" s="71">
        <v>0</v>
      </c>
      <c r="G150" s="71">
        <v>0</v>
      </c>
      <c r="H150" s="71">
        <v>0</v>
      </c>
      <c r="I150" s="71">
        <v>0</v>
      </c>
      <c r="J150" s="71">
        <v>0</v>
      </c>
      <c r="K150" s="71">
        <v>0</v>
      </c>
      <c r="L150" s="71">
        <v>0</v>
      </c>
      <c r="M150" s="71">
        <v>0</v>
      </c>
      <c r="N150" s="71">
        <v>0</v>
      </c>
      <c r="O150" s="71">
        <v>0</v>
      </c>
      <c r="P150" s="71">
        <v>0</v>
      </c>
      <c r="Q150" s="71">
        <v>0</v>
      </c>
      <c r="R150" s="71">
        <v>4000000</v>
      </c>
      <c r="S150" s="71">
        <v>0</v>
      </c>
      <c r="T150" s="71">
        <v>0</v>
      </c>
      <c r="U150" s="71">
        <v>0</v>
      </c>
      <c r="V150" s="71">
        <v>0</v>
      </c>
      <c r="W150" s="93">
        <f>SUM(B150:V150)</f>
        <v>26000000</v>
      </c>
      <c r="X150" s="76"/>
      <c r="Y150" s="76"/>
      <c r="Z150" s="76"/>
      <c r="AA150" s="76"/>
      <c r="AB150" s="76"/>
      <c r="AC150" s="76"/>
      <c r="AD150" s="76"/>
      <c r="AE150" s="76"/>
      <c r="AF150" s="76"/>
      <c r="AG150" s="76"/>
      <c r="AH150" s="76"/>
      <c r="AI150" s="89">
        <f t="shared" ref="AI150:AI151" si="295">SUM(X150:AH150)</f>
        <v>0</v>
      </c>
      <c r="AJ150" s="52"/>
      <c r="AK150" s="52"/>
      <c r="AL150" s="52"/>
      <c r="AM150" s="52"/>
      <c r="AN150" s="52"/>
      <c r="AO150" s="52"/>
      <c r="AP150" s="52"/>
      <c r="AQ150" s="52"/>
      <c r="AR150" s="52"/>
      <c r="AS150" s="52"/>
      <c r="AT150" s="52"/>
      <c r="AU150" s="52"/>
      <c r="AV150" s="52"/>
      <c r="AW150" s="52"/>
      <c r="AX150" s="52"/>
      <c r="AY150" s="52"/>
      <c r="AZ150" s="143"/>
      <c r="BA150" s="52"/>
      <c r="BB150" s="52"/>
      <c r="BC150" s="52"/>
      <c r="BD150" s="52"/>
      <c r="BE150" s="52"/>
      <c r="BF150" s="52"/>
      <c r="BG150" s="52"/>
      <c r="BH150" s="52"/>
      <c r="BI150" s="52"/>
      <c r="BJ150" s="84">
        <f>SUM(BA150:BI150)</f>
        <v>0</v>
      </c>
      <c r="BK150" s="97">
        <f t="shared" si="274"/>
        <v>0</v>
      </c>
      <c r="BL150" s="97">
        <f t="shared" si="270"/>
        <v>26000000</v>
      </c>
    </row>
    <row r="151" spans="1:64" s="19" customFormat="1" x14ac:dyDescent="0.25">
      <c r="A151" s="60" t="s">
        <v>631</v>
      </c>
      <c r="B151" s="71"/>
      <c r="C151" s="71">
        <v>0</v>
      </c>
      <c r="D151" s="71">
        <v>0</v>
      </c>
      <c r="E151" s="71">
        <v>0</v>
      </c>
      <c r="F151" s="71">
        <v>0</v>
      </c>
      <c r="G151" s="71">
        <v>0</v>
      </c>
      <c r="H151" s="71">
        <v>0</v>
      </c>
      <c r="I151" s="71">
        <v>0</v>
      </c>
      <c r="J151" s="71">
        <v>0</v>
      </c>
      <c r="K151" s="71">
        <v>0</v>
      </c>
      <c r="L151" s="71">
        <v>0</v>
      </c>
      <c r="M151" s="71">
        <v>0</v>
      </c>
      <c r="N151" s="71">
        <v>0</v>
      </c>
      <c r="O151" s="71">
        <v>0</v>
      </c>
      <c r="P151" s="71">
        <v>0</v>
      </c>
      <c r="Q151" s="71">
        <v>0</v>
      </c>
      <c r="R151" s="71">
        <v>0</v>
      </c>
      <c r="S151" s="71">
        <v>0</v>
      </c>
      <c r="T151" s="71">
        <v>0</v>
      </c>
      <c r="U151" s="71">
        <v>0</v>
      </c>
      <c r="V151" s="71">
        <v>0</v>
      </c>
      <c r="W151" s="93">
        <f>SUM(B151:V151)</f>
        <v>0</v>
      </c>
      <c r="X151" s="76"/>
      <c r="Y151" s="76"/>
      <c r="Z151" s="76"/>
      <c r="AA151" s="76"/>
      <c r="AB151" s="76"/>
      <c r="AC151" s="76">
        <v>41993976</v>
      </c>
      <c r="AD151" s="76"/>
      <c r="AE151" s="76"/>
      <c r="AF151" s="76"/>
      <c r="AG151" s="76"/>
      <c r="AH151" s="76"/>
      <c r="AI151" s="89">
        <f t="shared" si="295"/>
        <v>41993976</v>
      </c>
      <c r="AJ151" s="52"/>
      <c r="AK151" s="52"/>
      <c r="AL151" s="52"/>
      <c r="AM151" s="52"/>
      <c r="AN151" s="52"/>
      <c r="AO151" s="52"/>
      <c r="AP151" s="52"/>
      <c r="AQ151" s="52"/>
      <c r="AR151" s="52"/>
      <c r="AS151" s="52"/>
      <c r="AT151" s="52"/>
      <c r="AU151" s="52"/>
      <c r="AV151" s="52"/>
      <c r="AW151" s="52"/>
      <c r="AX151" s="52"/>
      <c r="AY151" s="52"/>
      <c r="AZ151" s="143"/>
      <c r="BA151" s="52"/>
      <c r="BB151" s="52"/>
      <c r="BC151" s="52"/>
      <c r="BD151" s="52"/>
      <c r="BE151" s="52"/>
      <c r="BF151" s="52"/>
      <c r="BG151" s="52"/>
      <c r="BH151" s="52"/>
      <c r="BI151" s="52"/>
      <c r="BJ151" s="84">
        <f>SUM(BA151:BI151)</f>
        <v>0</v>
      </c>
      <c r="BK151" s="97">
        <f t="shared" si="274"/>
        <v>41993976</v>
      </c>
      <c r="BL151" s="97">
        <f t="shared" si="270"/>
        <v>41993976</v>
      </c>
    </row>
    <row r="152" spans="1:64" s="17" customFormat="1" ht="30" x14ac:dyDescent="0.25">
      <c r="A152" s="58" t="s">
        <v>473</v>
      </c>
      <c r="B152" s="70">
        <f t="shared" ref="B152:BJ152" si="296">+B153</f>
        <v>0</v>
      </c>
      <c r="C152" s="70">
        <f t="shared" si="296"/>
        <v>0</v>
      </c>
      <c r="D152" s="70">
        <f t="shared" si="296"/>
        <v>0</v>
      </c>
      <c r="E152" s="70">
        <f t="shared" si="296"/>
        <v>0</v>
      </c>
      <c r="F152" s="70">
        <f t="shared" si="296"/>
        <v>0</v>
      </c>
      <c r="G152" s="70">
        <f t="shared" si="296"/>
        <v>0</v>
      </c>
      <c r="H152" s="70">
        <f t="shared" si="296"/>
        <v>0</v>
      </c>
      <c r="I152" s="70">
        <f t="shared" si="296"/>
        <v>0</v>
      </c>
      <c r="J152" s="70">
        <f t="shared" si="296"/>
        <v>0</v>
      </c>
      <c r="K152" s="70">
        <f t="shared" si="296"/>
        <v>0</v>
      </c>
      <c r="L152" s="70">
        <f t="shared" si="296"/>
        <v>0</v>
      </c>
      <c r="M152" s="70">
        <f t="shared" si="296"/>
        <v>0</v>
      </c>
      <c r="N152" s="70">
        <f t="shared" si="296"/>
        <v>0</v>
      </c>
      <c r="O152" s="70">
        <f t="shared" si="296"/>
        <v>0</v>
      </c>
      <c r="P152" s="70">
        <f t="shared" si="296"/>
        <v>0</v>
      </c>
      <c r="Q152" s="70">
        <f t="shared" si="296"/>
        <v>0</v>
      </c>
      <c r="R152" s="70">
        <f t="shared" si="296"/>
        <v>0</v>
      </c>
      <c r="S152" s="70">
        <f t="shared" si="296"/>
        <v>0</v>
      </c>
      <c r="T152" s="70">
        <f t="shared" si="296"/>
        <v>0</v>
      </c>
      <c r="U152" s="70">
        <f t="shared" si="296"/>
        <v>0</v>
      </c>
      <c r="V152" s="70">
        <f t="shared" si="296"/>
        <v>0</v>
      </c>
      <c r="W152" s="92">
        <f t="shared" si="296"/>
        <v>0</v>
      </c>
      <c r="X152" s="75">
        <f t="shared" si="296"/>
        <v>0</v>
      </c>
      <c r="Y152" s="75">
        <f t="shared" si="296"/>
        <v>0</v>
      </c>
      <c r="Z152" s="75">
        <f t="shared" si="296"/>
        <v>0</v>
      </c>
      <c r="AA152" s="75">
        <f t="shared" si="296"/>
        <v>0</v>
      </c>
      <c r="AB152" s="75">
        <f t="shared" si="296"/>
        <v>0</v>
      </c>
      <c r="AC152" s="75">
        <f t="shared" si="296"/>
        <v>0</v>
      </c>
      <c r="AD152" s="75">
        <f t="shared" si="296"/>
        <v>0</v>
      </c>
      <c r="AE152" s="75">
        <f t="shared" si="296"/>
        <v>0</v>
      </c>
      <c r="AF152" s="75">
        <f t="shared" si="296"/>
        <v>0</v>
      </c>
      <c r="AG152" s="75">
        <f t="shared" si="296"/>
        <v>0</v>
      </c>
      <c r="AH152" s="75">
        <f t="shared" si="296"/>
        <v>0</v>
      </c>
      <c r="AI152" s="88">
        <f t="shared" si="296"/>
        <v>0</v>
      </c>
      <c r="AJ152" s="24">
        <f t="shared" si="296"/>
        <v>0</v>
      </c>
      <c r="AK152" s="24">
        <f t="shared" si="296"/>
        <v>0</v>
      </c>
      <c r="AL152" s="24">
        <f t="shared" si="296"/>
        <v>0</v>
      </c>
      <c r="AM152" s="24">
        <f t="shared" si="296"/>
        <v>0</v>
      </c>
      <c r="AN152" s="24">
        <f t="shared" si="296"/>
        <v>0</v>
      </c>
      <c r="AO152" s="24">
        <f t="shared" si="296"/>
        <v>0</v>
      </c>
      <c r="AP152" s="24">
        <f t="shared" si="296"/>
        <v>0</v>
      </c>
      <c r="AQ152" s="24">
        <f t="shared" si="296"/>
        <v>0</v>
      </c>
      <c r="AR152" s="24">
        <f t="shared" si="296"/>
        <v>0</v>
      </c>
      <c r="AS152" s="24">
        <f t="shared" si="296"/>
        <v>0</v>
      </c>
      <c r="AT152" s="24">
        <f t="shared" si="296"/>
        <v>0</v>
      </c>
      <c r="AU152" s="24">
        <f t="shared" si="296"/>
        <v>0</v>
      </c>
      <c r="AV152" s="24">
        <f>+AV153</f>
        <v>0</v>
      </c>
      <c r="AW152" s="24">
        <f>+AW153</f>
        <v>0</v>
      </c>
      <c r="AX152" s="24">
        <f>+AX153</f>
        <v>0</v>
      </c>
      <c r="AY152" s="24">
        <f>+AY153</f>
        <v>0</v>
      </c>
      <c r="AZ152" s="142">
        <f>+AZ153</f>
        <v>0</v>
      </c>
      <c r="BA152" s="24">
        <f t="shared" si="296"/>
        <v>0</v>
      </c>
      <c r="BB152" s="24">
        <f t="shared" si="296"/>
        <v>0</v>
      </c>
      <c r="BC152" s="24">
        <f t="shared" si="296"/>
        <v>0</v>
      </c>
      <c r="BD152" s="24">
        <f t="shared" si="296"/>
        <v>0</v>
      </c>
      <c r="BE152" s="24">
        <f t="shared" si="296"/>
        <v>0</v>
      </c>
      <c r="BF152" s="24">
        <f t="shared" si="296"/>
        <v>0</v>
      </c>
      <c r="BG152" s="24">
        <f t="shared" si="296"/>
        <v>0</v>
      </c>
      <c r="BH152" s="24">
        <f t="shared" si="296"/>
        <v>0</v>
      </c>
      <c r="BI152" s="24">
        <f t="shared" si="296"/>
        <v>0</v>
      </c>
      <c r="BJ152" s="83">
        <f t="shared" si="296"/>
        <v>0</v>
      </c>
      <c r="BK152" s="95">
        <f t="shared" si="274"/>
        <v>0</v>
      </c>
      <c r="BL152" s="95">
        <f t="shared" si="270"/>
        <v>0</v>
      </c>
    </row>
    <row r="153" spans="1:64" s="17" customFormat="1" ht="45" x14ac:dyDescent="0.25">
      <c r="A153" s="59" t="s">
        <v>474</v>
      </c>
      <c r="B153" s="70">
        <f t="shared" ref="B153:AG153" si="297">SUM(B154:B154)</f>
        <v>0</v>
      </c>
      <c r="C153" s="70">
        <f t="shared" si="297"/>
        <v>0</v>
      </c>
      <c r="D153" s="70">
        <f t="shared" si="297"/>
        <v>0</v>
      </c>
      <c r="E153" s="70">
        <f t="shared" si="297"/>
        <v>0</v>
      </c>
      <c r="F153" s="70">
        <f t="shared" si="297"/>
        <v>0</v>
      </c>
      <c r="G153" s="70">
        <f t="shared" si="297"/>
        <v>0</v>
      </c>
      <c r="H153" s="70">
        <f t="shared" si="297"/>
        <v>0</v>
      </c>
      <c r="I153" s="70">
        <f t="shared" si="297"/>
        <v>0</v>
      </c>
      <c r="J153" s="70">
        <f t="shared" si="297"/>
        <v>0</v>
      </c>
      <c r="K153" s="70">
        <f t="shared" si="297"/>
        <v>0</v>
      </c>
      <c r="L153" s="70">
        <f t="shared" si="297"/>
        <v>0</v>
      </c>
      <c r="M153" s="70">
        <f t="shared" si="297"/>
        <v>0</v>
      </c>
      <c r="N153" s="70">
        <f t="shared" si="297"/>
        <v>0</v>
      </c>
      <c r="O153" s="70">
        <f t="shared" si="297"/>
        <v>0</v>
      </c>
      <c r="P153" s="70">
        <f t="shared" si="297"/>
        <v>0</v>
      </c>
      <c r="Q153" s="70">
        <f t="shared" si="297"/>
        <v>0</v>
      </c>
      <c r="R153" s="70">
        <f t="shared" si="297"/>
        <v>0</v>
      </c>
      <c r="S153" s="70">
        <f t="shared" si="297"/>
        <v>0</v>
      </c>
      <c r="T153" s="70">
        <f t="shared" si="297"/>
        <v>0</v>
      </c>
      <c r="U153" s="70">
        <f t="shared" si="297"/>
        <v>0</v>
      </c>
      <c r="V153" s="70">
        <f t="shared" si="297"/>
        <v>0</v>
      </c>
      <c r="W153" s="92">
        <f t="shared" si="297"/>
        <v>0</v>
      </c>
      <c r="X153" s="75">
        <f t="shared" si="297"/>
        <v>0</v>
      </c>
      <c r="Y153" s="75">
        <f t="shared" si="297"/>
        <v>0</v>
      </c>
      <c r="Z153" s="75">
        <f t="shared" si="297"/>
        <v>0</v>
      </c>
      <c r="AA153" s="75">
        <f t="shared" si="297"/>
        <v>0</v>
      </c>
      <c r="AB153" s="75">
        <f t="shared" si="297"/>
        <v>0</v>
      </c>
      <c r="AC153" s="75">
        <f t="shared" si="297"/>
        <v>0</v>
      </c>
      <c r="AD153" s="75">
        <f t="shared" si="297"/>
        <v>0</v>
      </c>
      <c r="AE153" s="75">
        <f t="shared" si="297"/>
        <v>0</v>
      </c>
      <c r="AF153" s="75">
        <f t="shared" si="297"/>
        <v>0</v>
      </c>
      <c r="AG153" s="75">
        <f t="shared" si="297"/>
        <v>0</v>
      </c>
      <c r="AH153" s="75">
        <f t="shared" ref="AH153:BJ153" si="298">SUM(AH154:AH154)</f>
        <v>0</v>
      </c>
      <c r="AI153" s="88">
        <f t="shared" si="298"/>
        <v>0</v>
      </c>
      <c r="AJ153" s="24">
        <f t="shared" si="298"/>
        <v>0</v>
      </c>
      <c r="AK153" s="24">
        <f t="shared" si="298"/>
        <v>0</v>
      </c>
      <c r="AL153" s="24">
        <f t="shared" si="298"/>
        <v>0</v>
      </c>
      <c r="AM153" s="24">
        <f t="shared" si="298"/>
        <v>0</v>
      </c>
      <c r="AN153" s="24">
        <f t="shared" si="298"/>
        <v>0</v>
      </c>
      <c r="AO153" s="24">
        <f t="shared" si="298"/>
        <v>0</v>
      </c>
      <c r="AP153" s="24">
        <f t="shared" si="298"/>
        <v>0</v>
      </c>
      <c r="AQ153" s="24">
        <f t="shared" si="298"/>
        <v>0</v>
      </c>
      <c r="AR153" s="24">
        <f t="shared" si="298"/>
        <v>0</v>
      </c>
      <c r="AS153" s="24">
        <f t="shared" si="298"/>
        <v>0</v>
      </c>
      <c r="AT153" s="24">
        <f t="shared" si="298"/>
        <v>0</v>
      </c>
      <c r="AU153" s="24">
        <f t="shared" si="298"/>
        <v>0</v>
      </c>
      <c r="AV153" s="24">
        <f t="shared" si="298"/>
        <v>0</v>
      </c>
      <c r="AW153" s="24">
        <f t="shared" si="298"/>
        <v>0</v>
      </c>
      <c r="AX153" s="24">
        <f t="shared" si="298"/>
        <v>0</v>
      </c>
      <c r="AY153" s="24">
        <f t="shared" si="298"/>
        <v>0</v>
      </c>
      <c r="AZ153" s="142">
        <f t="shared" si="298"/>
        <v>0</v>
      </c>
      <c r="BA153" s="24">
        <f t="shared" si="298"/>
        <v>0</v>
      </c>
      <c r="BB153" s="24">
        <f t="shared" si="298"/>
        <v>0</v>
      </c>
      <c r="BC153" s="24">
        <f t="shared" si="298"/>
        <v>0</v>
      </c>
      <c r="BD153" s="24">
        <f t="shared" si="298"/>
        <v>0</v>
      </c>
      <c r="BE153" s="24">
        <f t="shared" si="298"/>
        <v>0</v>
      </c>
      <c r="BF153" s="24">
        <f t="shared" si="298"/>
        <v>0</v>
      </c>
      <c r="BG153" s="24">
        <f t="shared" si="298"/>
        <v>0</v>
      </c>
      <c r="BH153" s="24">
        <f t="shared" si="298"/>
        <v>0</v>
      </c>
      <c r="BI153" s="24">
        <f t="shared" si="298"/>
        <v>0</v>
      </c>
      <c r="BJ153" s="83">
        <f t="shared" si="298"/>
        <v>0</v>
      </c>
      <c r="BK153" s="95">
        <f t="shared" si="274"/>
        <v>0</v>
      </c>
      <c r="BL153" s="95">
        <f t="shared" si="270"/>
        <v>0</v>
      </c>
    </row>
    <row r="154" spans="1:64" s="19" customFormat="1" x14ac:dyDescent="0.25">
      <c r="A154" s="60" t="s">
        <v>387</v>
      </c>
      <c r="B154" s="71">
        <v>0</v>
      </c>
      <c r="C154" s="71">
        <v>0</v>
      </c>
      <c r="D154" s="71">
        <v>0</v>
      </c>
      <c r="E154" s="71">
        <v>0</v>
      </c>
      <c r="F154" s="71">
        <v>0</v>
      </c>
      <c r="G154" s="71">
        <v>0</v>
      </c>
      <c r="H154" s="71">
        <v>0</v>
      </c>
      <c r="I154" s="71">
        <v>0</v>
      </c>
      <c r="J154" s="71">
        <v>0</v>
      </c>
      <c r="K154" s="71">
        <v>0</v>
      </c>
      <c r="L154" s="71">
        <v>0</v>
      </c>
      <c r="M154" s="71">
        <v>0</v>
      </c>
      <c r="N154" s="71">
        <v>0</v>
      </c>
      <c r="O154" s="71">
        <v>0</v>
      </c>
      <c r="P154" s="71">
        <v>0</v>
      </c>
      <c r="Q154" s="71">
        <v>0</v>
      </c>
      <c r="R154" s="71">
        <v>0</v>
      </c>
      <c r="S154" s="71">
        <v>0</v>
      </c>
      <c r="T154" s="71">
        <v>0</v>
      </c>
      <c r="U154" s="71">
        <v>0</v>
      </c>
      <c r="V154" s="71">
        <v>0</v>
      </c>
      <c r="W154" s="93">
        <f>SUM(B154:V154)</f>
        <v>0</v>
      </c>
      <c r="X154" s="76"/>
      <c r="Y154" s="76"/>
      <c r="Z154" s="76"/>
      <c r="AA154" s="76"/>
      <c r="AB154" s="76"/>
      <c r="AC154" s="76"/>
      <c r="AD154" s="76"/>
      <c r="AE154" s="76"/>
      <c r="AF154" s="76"/>
      <c r="AG154" s="76"/>
      <c r="AH154" s="76"/>
      <c r="AI154" s="89">
        <f t="shared" ref="AI154" si="299">SUM(X154:AH154)</f>
        <v>0</v>
      </c>
      <c r="AJ154" s="52"/>
      <c r="AK154" s="52"/>
      <c r="AL154" s="52"/>
      <c r="AM154" s="52"/>
      <c r="AN154" s="52"/>
      <c r="AO154" s="52"/>
      <c r="AP154" s="52"/>
      <c r="AQ154" s="52"/>
      <c r="AR154" s="52"/>
      <c r="AS154" s="52"/>
      <c r="AT154" s="52"/>
      <c r="AU154" s="52"/>
      <c r="AV154" s="52"/>
      <c r="AW154" s="52"/>
      <c r="AX154" s="52"/>
      <c r="AY154" s="52"/>
      <c r="AZ154" s="143"/>
      <c r="BA154" s="52"/>
      <c r="BB154" s="52"/>
      <c r="BC154" s="52"/>
      <c r="BD154" s="52"/>
      <c r="BE154" s="52"/>
      <c r="BF154" s="52"/>
      <c r="BG154" s="52"/>
      <c r="BH154" s="52"/>
      <c r="BI154" s="52"/>
      <c r="BJ154" s="84">
        <f>SUM(BA154:BI154)</f>
        <v>0</v>
      </c>
      <c r="BK154" s="97">
        <f t="shared" si="274"/>
        <v>0</v>
      </c>
      <c r="BL154" s="97">
        <f t="shared" si="270"/>
        <v>0</v>
      </c>
    </row>
    <row r="155" spans="1:64" s="17" customFormat="1" ht="42.75" customHeight="1" x14ac:dyDescent="0.25">
      <c r="A155" s="58" t="s">
        <v>475</v>
      </c>
      <c r="B155" s="70">
        <f t="shared" ref="B155:BJ155" si="300">+B156</f>
        <v>500000000</v>
      </c>
      <c r="C155" s="70">
        <f t="shared" si="300"/>
        <v>0</v>
      </c>
      <c r="D155" s="70">
        <f t="shared" si="300"/>
        <v>0</v>
      </c>
      <c r="E155" s="70">
        <f t="shared" si="300"/>
        <v>0</v>
      </c>
      <c r="F155" s="70">
        <f t="shared" si="300"/>
        <v>0</v>
      </c>
      <c r="G155" s="70">
        <f t="shared" si="300"/>
        <v>0</v>
      </c>
      <c r="H155" s="70">
        <f t="shared" si="300"/>
        <v>0</v>
      </c>
      <c r="I155" s="70">
        <f t="shared" si="300"/>
        <v>0</v>
      </c>
      <c r="J155" s="70">
        <f t="shared" si="300"/>
        <v>0</v>
      </c>
      <c r="K155" s="70">
        <f t="shared" si="300"/>
        <v>0</v>
      </c>
      <c r="L155" s="70">
        <f t="shared" si="300"/>
        <v>0</v>
      </c>
      <c r="M155" s="70">
        <f t="shared" si="300"/>
        <v>0</v>
      </c>
      <c r="N155" s="70">
        <f t="shared" si="300"/>
        <v>0</v>
      </c>
      <c r="O155" s="70">
        <f t="shared" si="300"/>
        <v>0</v>
      </c>
      <c r="P155" s="70">
        <f t="shared" si="300"/>
        <v>0</v>
      </c>
      <c r="Q155" s="70">
        <f t="shared" si="300"/>
        <v>0</v>
      </c>
      <c r="R155" s="70">
        <f t="shared" si="300"/>
        <v>0</v>
      </c>
      <c r="S155" s="70">
        <f t="shared" si="300"/>
        <v>0</v>
      </c>
      <c r="T155" s="70">
        <f t="shared" si="300"/>
        <v>0</v>
      </c>
      <c r="U155" s="70">
        <f t="shared" si="300"/>
        <v>0</v>
      </c>
      <c r="V155" s="70">
        <f t="shared" si="300"/>
        <v>0</v>
      </c>
      <c r="W155" s="92">
        <f t="shared" si="300"/>
        <v>500000000</v>
      </c>
      <c r="X155" s="75">
        <f t="shared" si="300"/>
        <v>0</v>
      </c>
      <c r="Y155" s="75">
        <f t="shared" si="300"/>
        <v>0</v>
      </c>
      <c r="Z155" s="75">
        <f t="shared" si="300"/>
        <v>0</v>
      </c>
      <c r="AA155" s="75">
        <f t="shared" si="300"/>
        <v>0</v>
      </c>
      <c r="AB155" s="75">
        <f t="shared" si="300"/>
        <v>0</v>
      </c>
      <c r="AC155" s="75">
        <f t="shared" si="300"/>
        <v>0</v>
      </c>
      <c r="AD155" s="75">
        <f t="shared" si="300"/>
        <v>0</v>
      </c>
      <c r="AE155" s="75">
        <f t="shared" si="300"/>
        <v>0</v>
      </c>
      <c r="AF155" s="75">
        <f t="shared" si="300"/>
        <v>0</v>
      </c>
      <c r="AG155" s="75">
        <f t="shared" si="300"/>
        <v>0</v>
      </c>
      <c r="AH155" s="75">
        <f t="shared" si="300"/>
        <v>0</v>
      </c>
      <c r="AI155" s="88">
        <f t="shared" si="300"/>
        <v>0</v>
      </c>
      <c r="AJ155" s="24">
        <f t="shared" si="300"/>
        <v>0</v>
      </c>
      <c r="AK155" s="24">
        <f t="shared" si="300"/>
        <v>0</v>
      </c>
      <c r="AL155" s="24">
        <f t="shared" si="300"/>
        <v>0</v>
      </c>
      <c r="AM155" s="24">
        <f t="shared" si="300"/>
        <v>0</v>
      </c>
      <c r="AN155" s="24">
        <f t="shared" si="300"/>
        <v>0</v>
      </c>
      <c r="AO155" s="24">
        <f t="shared" si="300"/>
        <v>0</v>
      </c>
      <c r="AP155" s="24">
        <f t="shared" si="300"/>
        <v>0</v>
      </c>
      <c r="AQ155" s="24">
        <f t="shared" si="300"/>
        <v>0</v>
      </c>
      <c r="AR155" s="24">
        <f t="shared" si="300"/>
        <v>0</v>
      </c>
      <c r="AS155" s="24">
        <f t="shared" si="300"/>
        <v>0</v>
      </c>
      <c r="AT155" s="24">
        <f t="shared" si="300"/>
        <v>0</v>
      </c>
      <c r="AU155" s="24">
        <f t="shared" si="300"/>
        <v>0</v>
      </c>
      <c r="AV155" s="24">
        <f>+AV156</f>
        <v>0</v>
      </c>
      <c r="AW155" s="24">
        <f>+AW156</f>
        <v>0</v>
      </c>
      <c r="AX155" s="24">
        <f>+AX156</f>
        <v>0</v>
      </c>
      <c r="AY155" s="24">
        <f>+AY156</f>
        <v>0</v>
      </c>
      <c r="AZ155" s="142">
        <f>+AZ156</f>
        <v>0</v>
      </c>
      <c r="BA155" s="24">
        <f t="shared" si="300"/>
        <v>0</v>
      </c>
      <c r="BB155" s="24">
        <f t="shared" si="300"/>
        <v>0</v>
      </c>
      <c r="BC155" s="24">
        <f t="shared" si="300"/>
        <v>0</v>
      </c>
      <c r="BD155" s="24">
        <f t="shared" si="300"/>
        <v>0</v>
      </c>
      <c r="BE155" s="24">
        <f t="shared" si="300"/>
        <v>0</v>
      </c>
      <c r="BF155" s="24">
        <f t="shared" si="300"/>
        <v>0</v>
      </c>
      <c r="BG155" s="24">
        <f t="shared" si="300"/>
        <v>0</v>
      </c>
      <c r="BH155" s="24">
        <f t="shared" si="300"/>
        <v>0</v>
      </c>
      <c r="BI155" s="24">
        <f t="shared" si="300"/>
        <v>0</v>
      </c>
      <c r="BJ155" s="83">
        <f t="shared" si="300"/>
        <v>0</v>
      </c>
      <c r="BK155" s="95">
        <f t="shared" si="274"/>
        <v>0</v>
      </c>
      <c r="BL155" s="95">
        <f t="shared" si="270"/>
        <v>500000000</v>
      </c>
    </row>
    <row r="156" spans="1:64" s="17" customFormat="1" ht="42.75" customHeight="1" x14ac:dyDescent="0.25">
      <c r="A156" s="59" t="s">
        <v>476</v>
      </c>
      <c r="B156" s="70">
        <f t="shared" ref="B156:AG156" si="301">SUM(B157:B157)</f>
        <v>500000000</v>
      </c>
      <c r="C156" s="70">
        <f t="shared" si="301"/>
        <v>0</v>
      </c>
      <c r="D156" s="70">
        <f t="shared" si="301"/>
        <v>0</v>
      </c>
      <c r="E156" s="70">
        <f t="shared" si="301"/>
        <v>0</v>
      </c>
      <c r="F156" s="70">
        <f t="shared" si="301"/>
        <v>0</v>
      </c>
      <c r="G156" s="70">
        <f t="shared" si="301"/>
        <v>0</v>
      </c>
      <c r="H156" s="70">
        <f t="shared" si="301"/>
        <v>0</v>
      </c>
      <c r="I156" s="70">
        <f t="shared" si="301"/>
        <v>0</v>
      </c>
      <c r="J156" s="70">
        <f t="shared" si="301"/>
        <v>0</v>
      </c>
      <c r="K156" s="70">
        <f t="shared" si="301"/>
        <v>0</v>
      </c>
      <c r="L156" s="70">
        <f t="shared" si="301"/>
        <v>0</v>
      </c>
      <c r="M156" s="70">
        <f t="shared" si="301"/>
        <v>0</v>
      </c>
      <c r="N156" s="70">
        <f t="shared" si="301"/>
        <v>0</v>
      </c>
      <c r="O156" s="70">
        <f t="shared" si="301"/>
        <v>0</v>
      </c>
      <c r="P156" s="70">
        <f t="shared" si="301"/>
        <v>0</v>
      </c>
      <c r="Q156" s="70">
        <f t="shared" si="301"/>
        <v>0</v>
      </c>
      <c r="R156" s="70">
        <f t="shared" si="301"/>
        <v>0</v>
      </c>
      <c r="S156" s="70">
        <f t="shared" si="301"/>
        <v>0</v>
      </c>
      <c r="T156" s="70">
        <f t="shared" si="301"/>
        <v>0</v>
      </c>
      <c r="U156" s="70">
        <f t="shared" si="301"/>
        <v>0</v>
      </c>
      <c r="V156" s="70">
        <f t="shared" si="301"/>
        <v>0</v>
      </c>
      <c r="W156" s="92">
        <f t="shared" si="301"/>
        <v>500000000</v>
      </c>
      <c r="X156" s="75">
        <f t="shared" si="301"/>
        <v>0</v>
      </c>
      <c r="Y156" s="75">
        <f t="shared" si="301"/>
        <v>0</v>
      </c>
      <c r="Z156" s="75">
        <f t="shared" si="301"/>
        <v>0</v>
      </c>
      <c r="AA156" s="75">
        <f t="shared" si="301"/>
        <v>0</v>
      </c>
      <c r="AB156" s="75">
        <f t="shared" si="301"/>
        <v>0</v>
      </c>
      <c r="AC156" s="75">
        <f t="shared" si="301"/>
        <v>0</v>
      </c>
      <c r="AD156" s="75">
        <f t="shared" si="301"/>
        <v>0</v>
      </c>
      <c r="AE156" s="75">
        <f t="shared" si="301"/>
        <v>0</v>
      </c>
      <c r="AF156" s="75">
        <f t="shared" si="301"/>
        <v>0</v>
      </c>
      <c r="AG156" s="75">
        <f t="shared" si="301"/>
        <v>0</v>
      </c>
      <c r="AH156" s="75">
        <f t="shared" ref="AH156:BJ156" si="302">SUM(AH157:AH157)</f>
        <v>0</v>
      </c>
      <c r="AI156" s="88">
        <f t="shared" si="302"/>
        <v>0</v>
      </c>
      <c r="AJ156" s="24">
        <f t="shared" si="302"/>
        <v>0</v>
      </c>
      <c r="AK156" s="24">
        <f t="shared" si="302"/>
        <v>0</v>
      </c>
      <c r="AL156" s="24">
        <f t="shared" si="302"/>
        <v>0</v>
      </c>
      <c r="AM156" s="24">
        <f t="shared" si="302"/>
        <v>0</v>
      </c>
      <c r="AN156" s="24">
        <f t="shared" si="302"/>
        <v>0</v>
      </c>
      <c r="AO156" s="24">
        <f t="shared" si="302"/>
        <v>0</v>
      </c>
      <c r="AP156" s="24">
        <f t="shared" si="302"/>
        <v>0</v>
      </c>
      <c r="AQ156" s="24">
        <f t="shared" si="302"/>
        <v>0</v>
      </c>
      <c r="AR156" s="24">
        <f t="shared" si="302"/>
        <v>0</v>
      </c>
      <c r="AS156" s="24">
        <f t="shared" si="302"/>
        <v>0</v>
      </c>
      <c r="AT156" s="24">
        <f t="shared" si="302"/>
        <v>0</v>
      </c>
      <c r="AU156" s="24">
        <f t="shared" si="302"/>
        <v>0</v>
      </c>
      <c r="AV156" s="24">
        <f t="shared" si="302"/>
        <v>0</v>
      </c>
      <c r="AW156" s="24">
        <f t="shared" si="302"/>
        <v>0</v>
      </c>
      <c r="AX156" s="24">
        <f t="shared" si="302"/>
        <v>0</v>
      </c>
      <c r="AY156" s="24">
        <f t="shared" si="302"/>
        <v>0</v>
      </c>
      <c r="AZ156" s="142">
        <f t="shared" si="302"/>
        <v>0</v>
      </c>
      <c r="BA156" s="24">
        <f t="shared" si="302"/>
        <v>0</v>
      </c>
      <c r="BB156" s="24">
        <f t="shared" si="302"/>
        <v>0</v>
      </c>
      <c r="BC156" s="24">
        <f t="shared" si="302"/>
        <v>0</v>
      </c>
      <c r="BD156" s="24">
        <f t="shared" si="302"/>
        <v>0</v>
      </c>
      <c r="BE156" s="24">
        <f t="shared" si="302"/>
        <v>0</v>
      </c>
      <c r="BF156" s="24">
        <f t="shared" si="302"/>
        <v>0</v>
      </c>
      <c r="BG156" s="24">
        <f t="shared" si="302"/>
        <v>0</v>
      </c>
      <c r="BH156" s="24">
        <f t="shared" si="302"/>
        <v>0</v>
      </c>
      <c r="BI156" s="24">
        <f t="shared" si="302"/>
        <v>0</v>
      </c>
      <c r="BJ156" s="83">
        <f t="shared" si="302"/>
        <v>0</v>
      </c>
      <c r="BK156" s="95">
        <f t="shared" si="274"/>
        <v>0</v>
      </c>
      <c r="BL156" s="95">
        <f t="shared" si="270"/>
        <v>500000000</v>
      </c>
    </row>
    <row r="157" spans="1:64" s="19" customFormat="1" x14ac:dyDescent="0.25">
      <c r="A157" s="60" t="s">
        <v>647</v>
      </c>
      <c r="B157" s="71">
        <v>500000000</v>
      </c>
      <c r="C157" s="71">
        <v>0</v>
      </c>
      <c r="D157" s="71">
        <v>0</v>
      </c>
      <c r="E157" s="71">
        <v>0</v>
      </c>
      <c r="F157" s="71">
        <v>0</v>
      </c>
      <c r="G157" s="71">
        <v>0</v>
      </c>
      <c r="H157" s="71">
        <v>0</v>
      </c>
      <c r="I157" s="71">
        <v>0</v>
      </c>
      <c r="J157" s="71">
        <v>0</v>
      </c>
      <c r="K157" s="71">
        <v>0</v>
      </c>
      <c r="L157" s="71">
        <v>0</v>
      </c>
      <c r="M157" s="71">
        <v>0</v>
      </c>
      <c r="N157" s="71">
        <v>0</v>
      </c>
      <c r="O157" s="71">
        <v>0</v>
      </c>
      <c r="P157" s="71">
        <v>0</v>
      </c>
      <c r="Q157" s="71">
        <v>0</v>
      </c>
      <c r="R157" s="71">
        <v>0</v>
      </c>
      <c r="S157" s="71">
        <v>0</v>
      </c>
      <c r="T157" s="71">
        <v>0</v>
      </c>
      <c r="U157" s="71">
        <v>0</v>
      </c>
      <c r="V157" s="71">
        <v>0</v>
      </c>
      <c r="W157" s="93">
        <f>SUM(B157:V157)</f>
        <v>500000000</v>
      </c>
      <c r="X157" s="76"/>
      <c r="Y157" s="76"/>
      <c r="Z157" s="76"/>
      <c r="AA157" s="76"/>
      <c r="AB157" s="76"/>
      <c r="AC157" s="76"/>
      <c r="AD157" s="76"/>
      <c r="AE157" s="76"/>
      <c r="AF157" s="76"/>
      <c r="AG157" s="76"/>
      <c r="AH157" s="76"/>
      <c r="AI157" s="89">
        <f t="shared" ref="AI157" si="303">SUM(X157:AH157)</f>
        <v>0</v>
      </c>
      <c r="AJ157" s="52"/>
      <c r="AK157" s="52"/>
      <c r="AL157" s="52"/>
      <c r="AM157" s="52"/>
      <c r="AN157" s="52"/>
      <c r="AO157" s="52"/>
      <c r="AP157" s="52"/>
      <c r="AQ157" s="52"/>
      <c r="AR157" s="52"/>
      <c r="AS157" s="52"/>
      <c r="AT157" s="52"/>
      <c r="AU157" s="52"/>
      <c r="AV157" s="52"/>
      <c r="AW157" s="52"/>
      <c r="AX157" s="52"/>
      <c r="AY157" s="52"/>
      <c r="AZ157" s="143"/>
      <c r="BA157" s="52"/>
      <c r="BB157" s="52"/>
      <c r="BC157" s="52"/>
      <c r="BD157" s="52"/>
      <c r="BE157" s="52"/>
      <c r="BF157" s="52"/>
      <c r="BG157" s="52"/>
      <c r="BH157" s="52"/>
      <c r="BI157" s="52"/>
      <c r="BJ157" s="84">
        <f>SUM(BA157:BI157)</f>
        <v>0</v>
      </c>
      <c r="BK157" s="97">
        <f t="shared" si="274"/>
        <v>0</v>
      </c>
      <c r="BL157" s="97">
        <f t="shared" si="270"/>
        <v>500000000</v>
      </c>
    </row>
    <row r="158" spans="1:64" s="17" customFormat="1" ht="30" x14ac:dyDescent="0.25">
      <c r="A158" s="63" t="s">
        <v>479</v>
      </c>
      <c r="B158" s="70">
        <f t="shared" ref="B158:AG158" si="304">+B159+B188+B194+B175+B198</f>
        <v>164547288</v>
      </c>
      <c r="C158" s="70">
        <f t="shared" si="304"/>
        <v>33000000</v>
      </c>
      <c r="D158" s="70">
        <f t="shared" si="304"/>
        <v>0</v>
      </c>
      <c r="E158" s="70">
        <f t="shared" si="304"/>
        <v>0</v>
      </c>
      <c r="F158" s="70">
        <f t="shared" si="304"/>
        <v>0</v>
      </c>
      <c r="G158" s="70">
        <f t="shared" si="304"/>
        <v>0</v>
      </c>
      <c r="H158" s="70">
        <f t="shared" si="304"/>
        <v>0</v>
      </c>
      <c r="I158" s="70">
        <f t="shared" si="304"/>
        <v>0</v>
      </c>
      <c r="J158" s="70">
        <f t="shared" si="304"/>
        <v>0</v>
      </c>
      <c r="K158" s="70">
        <f t="shared" si="304"/>
        <v>0</v>
      </c>
      <c r="L158" s="70">
        <f t="shared" si="304"/>
        <v>0</v>
      </c>
      <c r="M158" s="70">
        <f t="shared" si="304"/>
        <v>0</v>
      </c>
      <c r="N158" s="70">
        <f t="shared" si="304"/>
        <v>0</v>
      </c>
      <c r="O158" s="70">
        <f t="shared" si="304"/>
        <v>0</v>
      </c>
      <c r="P158" s="70">
        <f t="shared" si="304"/>
        <v>0</v>
      </c>
      <c r="Q158" s="70">
        <f t="shared" si="304"/>
        <v>0</v>
      </c>
      <c r="R158" s="70">
        <f t="shared" si="304"/>
        <v>100000000</v>
      </c>
      <c r="S158" s="70">
        <f t="shared" si="304"/>
        <v>0</v>
      </c>
      <c r="T158" s="70">
        <f t="shared" si="304"/>
        <v>0</v>
      </c>
      <c r="U158" s="70">
        <f t="shared" si="304"/>
        <v>0</v>
      </c>
      <c r="V158" s="70">
        <f t="shared" si="304"/>
        <v>0</v>
      </c>
      <c r="W158" s="92">
        <f t="shared" si="304"/>
        <v>297547288</v>
      </c>
      <c r="X158" s="75">
        <f t="shared" si="304"/>
        <v>0</v>
      </c>
      <c r="Y158" s="75">
        <f t="shared" si="304"/>
        <v>0</v>
      </c>
      <c r="Z158" s="75">
        <f t="shared" si="304"/>
        <v>0</v>
      </c>
      <c r="AA158" s="75">
        <f t="shared" si="304"/>
        <v>0</v>
      </c>
      <c r="AB158" s="75">
        <f t="shared" si="304"/>
        <v>0</v>
      </c>
      <c r="AC158" s="75">
        <f t="shared" si="304"/>
        <v>0</v>
      </c>
      <c r="AD158" s="75">
        <f t="shared" si="304"/>
        <v>0</v>
      </c>
      <c r="AE158" s="75">
        <f t="shared" si="304"/>
        <v>0</v>
      </c>
      <c r="AF158" s="75">
        <f t="shared" si="304"/>
        <v>0</v>
      </c>
      <c r="AG158" s="75">
        <f t="shared" si="304"/>
        <v>0</v>
      </c>
      <c r="AH158" s="75">
        <f t="shared" ref="AH158:BJ158" si="305">+AH159+AH188+AH194+AH175+AH198</f>
        <v>0</v>
      </c>
      <c r="AI158" s="88">
        <f t="shared" si="305"/>
        <v>0</v>
      </c>
      <c r="AJ158" s="24">
        <f t="shared" si="305"/>
        <v>0</v>
      </c>
      <c r="AK158" s="24">
        <f t="shared" si="305"/>
        <v>0</v>
      </c>
      <c r="AL158" s="24">
        <f t="shared" si="305"/>
        <v>4378836</v>
      </c>
      <c r="AM158" s="24">
        <f t="shared" si="305"/>
        <v>0</v>
      </c>
      <c r="AN158" s="24">
        <f t="shared" si="305"/>
        <v>0</v>
      </c>
      <c r="AO158" s="24">
        <f t="shared" si="305"/>
        <v>0</v>
      </c>
      <c r="AP158" s="24">
        <f t="shared" si="305"/>
        <v>0</v>
      </c>
      <c r="AQ158" s="24">
        <f t="shared" si="305"/>
        <v>0</v>
      </c>
      <c r="AR158" s="24">
        <f t="shared" si="305"/>
        <v>0</v>
      </c>
      <c r="AS158" s="24">
        <f t="shared" si="305"/>
        <v>0</v>
      </c>
      <c r="AT158" s="24">
        <f t="shared" si="305"/>
        <v>0</v>
      </c>
      <c r="AU158" s="24">
        <f t="shared" si="305"/>
        <v>73559321.989999995</v>
      </c>
      <c r="AV158" s="24">
        <f t="shared" si="305"/>
        <v>0</v>
      </c>
      <c r="AW158" s="24">
        <f t="shared" si="305"/>
        <v>0</v>
      </c>
      <c r="AX158" s="24">
        <f t="shared" si="305"/>
        <v>0</v>
      </c>
      <c r="AY158" s="24">
        <f t="shared" si="305"/>
        <v>0</v>
      </c>
      <c r="AZ158" s="142">
        <f t="shared" si="305"/>
        <v>77938157.989999995</v>
      </c>
      <c r="BA158" s="24">
        <f t="shared" si="305"/>
        <v>0</v>
      </c>
      <c r="BB158" s="24">
        <f t="shared" si="305"/>
        <v>0</v>
      </c>
      <c r="BC158" s="24">
        <f t="shared" si="305"/>
        <v>0</v>
      </c>
      <c r="BD158" s="24">
        <f t="shared" si="305"/>
        <v>0</v>
      </c>
      <c r="BE158" s="24">
        <f t="shared" si="305"/>
        <v>0</v>
      </c>
      <c r="BF158" s="24">
        <f t="shared" si="305"/>
        <v>0</v>
      </c>
      <c r="BG158" s="24">
        <f t="shared" si="305"/>
        <v>0</v>
      </c>
      <c r="BH158" s="24">
        <f t="shared" si="305"/>
        <v>0</v>
      </c>
      <c r="BI158" s="24">
        <f t="shared" si="305"/>
        <v>0</v>
      </c>
      <c r="BJ158" s="83">
        <f t="shared" si="305"/>
        <v>0</v>
      </c>
      <c r="BK158" s="95">
        <f t="shared" si="274"/>
        <v>77938157.989999995</v>
      </c>
      <c r="BL158" s="95">
        <f t="shared" si="270"/>
        <v>375485445.99000001</v>
      </c>
    </row>
    <row r="159" spans="1:64" s="17" customFormat="1" x14ac:dyDescent="0.25">
      <c r="A159" s="57" t="s">
        <v>480</v>
      </c>
      <c r="B159" s="70">
        <f t="shared" ref="B159:AG159" si="306">+B160+B166+B172+B169</f>
        <v>88547288</v>
      </c>
      <c r="C159" s="70">
        <f t="shared" si="306"/>
        <v>0</v>
      </c>
      <c r="D159" s="70">
        <f t="shared" si="306"/>
        <v>0</v>
      </c>
      <c r="E159" s="70">
        <f t="shared" si="306"/>
        <v>0</v>
      </c>
      <c r="F159" s="70">
        <f t="shared" si="306"/>
        <v>0</v>
      </c>
      <c r="G159" s="70">
        <f t="shared" si="306"/>
        <v>0</v>
      </c>
      <c r="H159" s="70">
        <f t="shared" si="306"/>
        <v>0</v>
      </c>
      <c r="I159" s="70">
        <f t="shared" si="306"/>
        <v>0</v>
      </c>
      <c r="J159" s="70">
        <f t="shared" si="306"/>
        <v>0</v>
      </c>
      <c r="K159" s="70">
        <f t="shared" si="306"/>
        <v>0</v>
      </c>
      <c r="L159" s="70">
        <f t="shared" si="306"/>
        <v>0</v>
      </c>
      <c r="M159" s="70">
        <f t="shared" si="306"/>
        <v>0</v>
      </c>
      <c r="N159" s="70">
        <f t="shared" si="306"/>
        <v>0</v>
      </c>
      <c r="O159" s="70">
        <f t="shared" si="306"/>
        <v>0</v>
      </c>
      <c r="P159" s="70">
        <f t="shared" si="306"/>
        <v>0</v>
      </c>
      <c r="Q159" s="70">
        <f t="shared" si="306"/>
        <v>0</v>
      </c>
      <c r="R159" s="70">
        <f t="shared" si="306"/>
        <v>0</v>
      </c>
      <c r="S159" s="70">
        <f t="shared" si="306"/>
        <v>0</v>
      </c>
      <c r="T159" s="70">
        <f t="shared" si="306"/>
        <v>0</v>
      </c>
      <c r="U159" s="70">
        <f t="shared" si="306"/>
        <v>0</v>
      </c>
      <c r="V159" s="70">
        <f t="shared" si="306"/>
        <v>0</v>
      </c>
      <c r="W159" s="92">
        <f t="shared" si="306"/>
        <v>88547288</v>
      </c>
      <c r="X159" s="75">
        <f t="shared" si="306"/>
        <v>0</v>
      </c>
      <c r="Y159" s="75">
        <f t="shared" si="306"/>
        <v>0</v>
      </c>
      <c r="Z159" s="75">
        <f t="shared" si="306"/>
        <v>0</v>
      </c>
      <c r="AA159" s="75">
        <f t="shared" si="306"/>
        <v>0</v>
      </c>
      <c r="AB159" s="75">
        <f t="shared" si="306"/>
        <v>0</v>
      </c>
      <c r="AC159" s="75">
        <f t="shared" si="306"/>
        <v>0</v>
      </c>
      <c r="AD159" s="75">
        <f t="shared" si="306"/>
        <v>0</v>
      </c>
      <c r="AE159" s="75">
        <f t="shared" si="306"/>
        <v>0</v>
      </c>
      <c r="AF159" s="75">
        <f t="shared" si="306"/>
        <v>0</v>
      </c>
      <c r="AG159" s="75">
        <f t="shared" si="306"/>
        <v>0</v>
      </c>
      <c r="AH159" s="75">
        <f t="shared" ref="AH159:BJ159" si="307">+AH160+AH166+AH172+AH169</f>
        <v>0</v>
      </c>
      <c r="AI159" s="88">
        <f t="shared" si="307"/>
        <v>0</v>
      </c>
      <c r="AJ159" s="24">
        <f t="shared" si="307"/>
        <v>0</v>
      </c>
      <c r="AK159" s="24">
        <f t="shared" si="307"/>
        <v>0</v>
      </c>
      <c r="AL159" s="24">
        <f t="shared" si="307"/>
        <v>0</v>
      </c>
      <c r="AM159" s="24">
        <f t="shared" si="307"/>
        <v>0</v>
      </c>
      <c r="AN159" s="24">
        <f t="shared" si="307"/>
        <v>0</v>
      </c>
      <c r="AO159" s="24">
        <f t="shared" si="307"/>
        <v>0</v>
      </c>
      <c r="AP159" s="24">
        <f t="shared" si="307"/>
        <v>0</v>
      </c>
      <c r="AQ159" s="24">
        <f t="shared" si="307"/>
        <v>0</v>
      </c>
      <c r="AR159" s="24">
        <f t="shared" si="307"/>
        <v>0</v>
      </c>
      <c r="AS159" s="24">
        <f t="shared" si="307"/>
        <v>0</v>
      </c>
      <c r="AT159" s="24">
        <f t="shared" si="307"/>
        <v>0</v>
      </c>
      <c r="AU159" s="24">
        <f t="shared" si="307"/>
        <v>73559321.989999995</v>
      </c>
      <c r="AV159" s="24">
        <f t="shared" si="307"/>
        <v>0</v>
      </c>
      <c r="AW159" s="24">
        <f t="shared" si="307"/>
        <v>0</v>
      </c>
      <c r="AX159" s="24">
        <f t="shared" si="307"/>
        <v>0</v>
      </c>
      <c r="AY159" s="24">
        <f t="shared" si="307"/>
        <v>0</v>
      </c>
      <c r="AZ159" s="142">
        <f t="shared" si="307"/>
        <v>73559321.989999995</v>
      </c>
      <c r="BA159" s="24">
        <f t="shared" si="307"/>
        <v>0</v>
      </c>
      <c r="BB159" s="24">
        <f t="shared" si="307"/>
        <v>0</v>
      </c>
      <c r="BC159" s="24">
        <f t="shared" si="307"/>
        <v>0</v>
      </c>
      <c r="BD159" s="24">
        <f t="shared" si="307"/>
        <v>0</v>
      </c>
      <c r="BE159" s="24">
        <f t="shared" si="307"/>
        <v>0</v>
      </c>
      <c r="BF159" s="24">
        <f t="shared" si="307"/>
        <v>0</v>
      </c>
      <c r="BG159" s="24">
        <f t="shared" si="307"/>
        <v>0</v>
      </c>
      <c r="BH159" s="24">
        <f t="shared" si="307"/>
        <v>0</v>
      </c>
      <c r="BI159" s="24">
        <f t="shared" si="307"/>
        <v>0</v>
      </c>
      <c r="BJ159" s="83">
        <f t="shared" si="307"/>
        <v>0</v>
      </c>
      <c r="BK159" s="95">
        <f t="shared" si="274"/>
        <v>73559321.989999995</v>
      </c>
      <c r="BL159" s="95">
        <f t="shared" si="270"/>
        <v>162106609.99000001</v>
      </c>
    </row>
    <row r="160" spans="1:64" s="17" customFormat="1" ht="45" x14ac:dyDescent="0.25">
      <c r="A160" s="58" t="s">
        <v>481</v>
      </c>
      <c r="B160" s="70">
        <f>+B161</f>
        <v>88547288</v>
      </c>
      <c r="C160" s="70">
        <f t="shared" ref="C160:BJ160" si="308">+C161</f>
        <v>0</v>
      </c>
      <c r="D160" s="70">
        <f t="shared" si="308"/>
        <v>0</v>
      </c>
      <c r="E160" s="70">
        <f t="shared" si="308"/>
        <v>0</v>
      </c>
      <c r="F160" s="70">
        <f t="shared" si="308"/>
        <v>0</v>
      </c>
      <c r="G160" s="70">
        <f t="shared" si="308"/>
        <v>0</v>
      </c>
      <c r="H160" s="70">
        <f t="shared" si="308"/>
        <v>0</v>
      </c>
      <c r="I160" s="70">
        <f t="shared" si="308"/>
        <v>0</v>
      </c>
      <c r="J160" s="70">
        <f t="shared" si="308"/>
        <v>0</v>
      </c>
      <c r="K160" s="70">
        <f t="shared" si="308"/>
        <v>0</v>
      </c>
      <c r="L160" s="70">
        <f t="shared" si="308"/>
        <v>0</v>
      </c>
      <c r="M160" s="70">
        <f t="shared" si="308"/>
        <v>0</v>
      </c>
      <c r="N160" s="70">
        <f t="shared" si="308"/>
        <v>0</v>
      </c>
      <c r="O160" s="70">
        <f t="shared" si="308"/>
        <v>0</v>
      </c>
      <c r="P160" s="70">
        <f t="shared" si="308"/>
        <v>0</v>
      </c>
      <c r="Q160" s="70">
        <f t="shared" si="308"/>
        <v>0</v>
      </c>
      <c r="R160" s="70">
        <f t="shared" si="308"/>
        <v>0</v>
      </c>
      <c r="S160" s="70">
        <f t="shared" si="308"/>
        <v>0</v>
      </c>
      <c r="T160" s="70">
        <f t="shared" si="308"/>
        <v>0</v>
      </c>
      <c r="U160" s="70">
        <f t="shared" si="308"/>
        <v>0</v>
      </c>
      <c r="V160" s="70">
        <f t="shared" si="308"/>
        <v>0</v>
      </c>
      <c r="W160" s="92">
        <f t="shared" si="308"/>
        <v>88547288</v>
      </c>
      <c r="X160" s="75">
        <f t="shared" si="308"/>
        <v>0</v>
      </c>
      <c r="Y160" s="75">
        <f t="shared" si="308"/>
        <v>0</v>
      </c>
      <c r="Z160" s="75">
        <f t="shared" si="308"/>
        <v>0</v>
      </c>
      <c r="AA160" s="75">
        <f t="shared" si="308"/>
        <v>0</v>
      </c>
      <c r="AB160" s="75">
        <f t="shared" si="308"/>
        <v>0</v>
      </c>
      <c r="AC160" s="75">
        <f t="shared" si="308"/>
        <v>0</v>
      </c>
      <c r="AD160" s="75">
        <f t="shared" si="308"/>
        <v>0</v>
      </c>
      <c r="AE160" s="75">
        <f t="shared" si="308"/>
        <v>0</v>
      </c>
      <c r="AF160" s="75">
        <f t="shared" si="308"/>
        <v>0</v>
      </c>
      <c r="AG160" s="75">
        <f t="shared" si="308"/>
        <v>0</v>
      </c>
      <c r="AH160" s="75">
        <f t="shared" si="308"/>
        <v>0</v>
      </c>
      <c r="AI160" s="88">
        <f t="shared" si="308"/>
        <v>0</v>
      </c>
      <c r="AJ160" s="24">
        <f t="shared" si="308"/>
        <v>0</v>
      </c>
      <c r="AK160" s="24">
        <f t="shared" si="308"/>
        <v>0</v>
      </c>
      <c r="AL160" s="24">
        <f t="shared" si="308"/>
        <v>0</v>
      </c>
      <c r="AM160" s="24">
        <f t="shared" si="308"/>
        <v>0</v>
      </c>
      <c r="AN160" s="24">
        <f t="shared" si="308"/>
        <v>0</v>
      </c>
      <c r="AO160" s="24">
        <f t="shared" si="308"/>
        <v>0</v>
      </c>
      <c r="AP160" s="24">
        <f t="shared" si="308"/>
        <v>0</v>
      </c>
      <c r="AQ160" s="24">
        <f t="shared" si="308"/>
        <v>0</v>
      </c>
      <c r="AR160" s="24">
        <f t="shared" si="308"/>
        <v>0</v>
      </c>
      <c r="AS160" s="24">
        <f t="shared" si="308"/>
        <v>0</v>
      </c>
      <c r="AT160" s="24">
        <f t="shared" si="308"/>
        <v>0</v>
      </c>
      <c r="AU160" s="24">
        <f t="shared" si="308"/>
        <v>73559321.989999995</v>
      </c>
      <c r="AV160" s="24">
        <f>+AV161</f>
        <v>0</v>
      </c>
      <c r="AW160" s="24">
        <f>+AW161</f>
        <v>0</v>
      </c>
      <c r="AX160" s="24">
        <f>+AX161</f>
        <v>0</v>
      </c>
      <c r="AY160" s="24">
        <f>+AY161</f>
        <v>0</v>
      </c>
      <c r="AZ160" s="142">
        <f>+AZ161</f>
        <v>73559321.989999995</v>
      </c>
      <c r="BA160" s="24">
        <f t="shared" si="308"/>
        <v>0</v>
      </c>
      <c r="BB160" s="24">
        <f t="shared" si="308"/>
        <v>0</v>
      </c>
      <c r="BC160" s="24">
        <f t="shared" si="308"/>
        <v>0</v>
      </c>
      <c r="BD160" s="24">
        <f t="shared" si="308"/>
        <v>0</v>
      </c>
      <c r="BE160" s="24">
        <f t="shared" si="308"/>
        <v>0</v>
      </c>
      <c r="BF160" s="24">
        <f t="shared" si="308"/>
        <v>0</v>
      </c>
      <c r="BG160" s="24">
        <f t="shared" si="308"/>
        <v>0</v>
      </c>
      <c r="BH160" s="24">
        <f t="shared" si="308"/>
        <v>0</v>
      </c>
      <c r="BI160" s="24">
        <f t="shared" si="308"/>
        <v>0</v>
      </c>
      <c r="BJ160" s="83">
        <f t="shared" si="308"/>
        <v>0</v>
      </c>
      <c r="BK160" s="95">
        <f t="shared" si="274"/>
        <v>73559321.989999995</v>
      </c>
      <c r="BL160" s="95">
        <f t="shared" si="270"/>
        <v>162106609.99000001</v>
      </c>
    </row>
    <row r="161" spans="1:64" s="17" customFormat="1" ht="60" x14ac:dyDescent="0.25">
      <c r="A161" s="59" t="s">
        <v>482</v>
      </c>
      <c r="B161" s="70">
        <f t="shared" ref="B161:AD161" si="309">SUM(B162:B165)</f>
        <v>88547288</v>
      </c>
      <c r="C161" s="70">
        <f t="shared" si="309"/>
        <v>0</v>
      </c>
      <c r="D161" s="70">
        <f t="shared" si="309"/>
        <v>0</v>
      </c>
      <c r="E161" s="70">
        <f t="shared" si="309"/>
        <v>0</v>
      </c>
      <c r="F161" s="70">
        <f t="shared" si="309"/>
        <v>0</v>
      </c>
      <c r="G161" s="70">
        <f t="shared" si="309"/>
        <v>0</v>
      </c>
      <c r="H161" s="70">
        <f t="shared" si="309"/>
        <v>0</v>
      </c>
      <c r="I161" s="70">
        <f t="shared" si="309"/>
        <v>0</v>
      </c>
      <c r="J161" s="70">
        <f t="shared" si="309"/>
        <v>0</v>
      </c>
      <c r="K161" s="70">
        <f t="shared" si="309"/>
        <v>0</v>
      </c>
      <c r="L161" s="70">
        <f t="shared" si="309"/>
        <v>0</v>
      </c>
      <c r="M161" s="70">
        <f t="shared" si="309"/>
        <v>0</v>
      </c>
      <c r="N161" s="70">
        <f t="shared" si="309"/>
        <v>0</v>
      </c>
      <c r="O161" s="70">
        <f t="shared" si="309"/>
        <v>0</v>
      </c>
      <c r="P161" s="70">
        <f t="shared" si="309"/>
        <v>0</v>
      </c>
      <c r="Q161" s="70">
        <f t="shared" si="309"/>
        <v>0</v>
      </c>
      <c r="R161" s="70">
        <f t="shared" si="309"/>
        <v>0</v>
      </c>
      <c r="S161" s="70">
        <f t="shared" si="309"/>
        <v>0</v>
      </c>
      <c r="T161" s="70">
        <f t="shared" si="309"/>
        <v>0</v>
      </c>
      <c r="U161" s="70">
        <f t="shared" si="309"/>
        <v>0</v>
      </c>
      <c r="V161" s="70">
        <f t="shared" si="309"/>
        <v>0</v>
      </c>
      <c r="W161" s="92">
        <f>SUM(W162:W165)</f>
        <v>88547288</v>
      </c>
      <c r="X161" s="75">
        <f t="shared" si="309"/>
        <v>0</v>
      </c>
      <c r="Y161" s="75">
        <f t="shared" si="309"/>
        <v>0</v>
      </c>
      <c r="Z161" s="75">
        <f t="shared" si="309"/>
        <v>0</v>
      </c>
      <c r="AA161" s="75">
        <f t="shared" si="309"/>
        <v>0</v>
      </c>
      <c r="AB161" s="75">
        <f t="shared" si="309"/>
        <v>0</v>
      </c>
      <c r="AC161" s="75">
        <f t="shared" si="309"/>
        <v>0</v>
      </c>
      <c r="AD161" s="75">
        <f t="shared" si="309"/>
        <v>0</v>
      </c>
      <c r="AE161" s="75">
        <f t="shared" ref="AE161:BJ161" si="310">SUM(AE162:AE165)</f>
        <v>0</v>
      </c>
      <c r="AF161" s="75">
        <f t="shared" ref="AF161:AH161" si="311">SUM(AF162:AF165)</f>
        <v>0</v>
      </c>
      <c r="AG161" s="75">
        <f t="shared" si="311"/>
        <v>0</v>
      </c>
      <c r="AH161" s="75">
        <f t="shared" si="311"/>
        <v>0</v>
      </c>
      <c r="AI161" s="88">
        <f t="shared" si="310"/>
        <v>0</v>
      </c>
      <c r="AJ161" s="24">
        <f t="shared" si="310"/>
        <v>0</v>
      </c>
      <c r="AK161" s="24">
        <f t="shared" si="310"/>
        <v>0</v>
      </c>
      <c r="AL161" s="24">
        <f t="shared" si="310"/>
        <v>0</v>
      </c>
      <c r="AM161" s="24">
        <f t="shared" si="310"/>
        <v>0</v>
      </c>
      <c r="AN161" s="24">
        <f t="shared" si="310"/>
        <v>0</v>
      </c>
      <c r="AO161" s="24">
        <f t="shared" si="310"/>
        <v>0</v>
      </c>
      <c r="AP161" s="24">
        <f t="shared" si="310"/>
        <v>0</v>
      </c>
      <c r="AQ161" s="24">
        <f t="shared" si="310"/>
        <v>0</v>
      </c>
      <c r="AR161" s="24">
        <f t="shared" si="310"/>
        <v>0</v>
      </c>
      <c r="AS161" s="24">
        <f t="shared" si="310"/>
        <v>0</v>
      </c>
      <c r="AT161" s="24">
        <f t="shared" si="310"/>
        <v>0</v>
      </c>
      <c r="AU161" s="24">
        <f t="shared" si="310"/>
        <v>73559321.989999995</v>
      </c>
      <c r="AV161" s="24">
        <f>SUM(AV162:AV165)</f>
        <v>0</v>
      </c>
      <c r="AW161" s="24">
        <f>SUM(AW162:AW165)</f>
        <v>0</v>
      </c>
      <c r="AX161" s="24">
        <f>SUM(AX162:AX165)</f>
        <v>0</v>
      </c>
      <c r="AY161" s="24">
        <f>SUM(AY162:AY165)</f>
        <v>0</v>
      </c>
      <c r="AZ161" s="142">
        <f>SUM(AZ162:AZ165)</f>
        <v>73559321.989999995</v>
      </c>
      <c r="BA161" s="24">
        <f t="shared" si="310"/>
        <v>0</v>
      </c>
      <c r="BB161" s="24">
        <f t="shared" ref="BB161" si="312">SUM(BB162:BB165)</f>
        <v>0</v>
      </c>
      <c r="BC161" s="24">
        <f t="shared" ref="BC161:BD161" si="313">SUM(BC162:BC165)</f>
        <v>0</v>
      </c>
      <c r="BD161" s="24">
        <f t="shared" si="313"/>
        <v>0</v>
      </c>
      <c r="BE161" s="24">
        <f t="shared" ref="BE161:BF161" si="314">SUM(BE162:BE165)</f>
        <v>0</v>
      </c>
      <c r="BF161" s="24">
        <f t="shared" si="314"/>
        <v>0</v>
      </c>
      <c r="BG161" s="24">
        <f t="shared" ref="BG161" si="315">SUM(BG162:BG165)</f>
        <v>0</v>
      </c>
      <c r="BH161" s="24">
        <f t="shared" ref="BH161" si="316">SUM(BH162:BH165)</f>
        <v>0</v>
      </c>
      <c r="BI161" s="24">
        <f t="shared" si="310"/>
        <v>0</v>
      </c>
      <c r="BJ161" s="83">
        <f t="shared" si="310"/>
        <v>0</v>
      </c>
      <c r="BK161" s="95">
        <f t="shared" si="274"/>
        <v>73559321.989999995</v>
      </c>
      <c r="BL161" s="95">
        <f t="shared" si="270"/>
        <v>162106609.99000001</v>
      </c>
    </row>
    <row r="162" spans="1:64" s="19" customFormat="1" ht="45" x14ac:dyDescent="0.25">
      <c r="A162" s="60" t="s">
        <v>357</v>
      </c>
      <c r="B162" s="71">
        <v>66547288</v>
      </c>
      <c r="C162" s="71">
        <v>0</v>
      </c>
      <c r="D162" s="71">
        <v>0</v>
      </c>
      <c r="E162" s="71">
        <v>0</v>
      </c>
      <c r="F162" s="71">
        <v>0</v>
      </c>
      <c r="G162" s="71">
        <v>0</v>
      </c>
      <c r="H162" s="71">
        <v>0</v>
      </c>
      <c r="I162" s="71">
        <v>0</v>
      </c>
      <c r="J162" s="71">
        <v>0</v>
      </c>
      <c r="K162" s="71">
        <v>0</v>
      </c>
      <c r="L162" s="71">
        <v>0</v>
      </c>
      <c r="M162" s="71">
        <v>0</v>
      </c>
      <c r="N162" s="71">
        <v>0</v>
      </c>
      <c r="O162" s="71">
        <v>0</v>
      </c>
      <c r="P162" s="71">
        <v>0</v>
      </c>
      <c r="Q162" s="71">
        <v>0</v>
      </c>
      <c r="R162" s="71">
        <v>0</v>
      </c>
      <c r="S162" s="71">
        <v>0</v>
      </c>
      <c r="T162" s="71">
        <v>0</v>
      </c>
      <c r="U162" s="71">
        <v>0</v>
      </c>
      <c r="V162" s="71">
        <v>0</v>
      </c>
      <c r="W162" s="93">
        <f>SUM(B162:V162)</f>
        <v>66547288</v>
      </c>
      <c r="X162" s="76"/>
      <c r="Y162" s="76"/>
      <c r="Z162" s="76"/>
      <c r="AA162" s="76"/>
      <c r="AB162" s="76"/>
      <c r="AC162" s="76"/>
      <c r="AD162" s="76"/>
      <c r="AE162" s="76"/>
      <c r="AF162" s="76"/>
      <c r="AG162" s="76"/>
      <c r="AH162" s="76"/>
      <c r="AI162" s="89">
        <f t="shared" ref="AI162:AI165" si="317">SUM(X162:AH162)</f>
        <v>0</v>
      </c>
      <c r="AJ162" s="52"/>
      <c r="AK162" s="52"/>
      <c r="AL162" s="52"/>
      <c r="AM162" s="52"/>
      <c r="AN162" s="52"/>
      <c r="AO162" s="52"/>
      <c r="AP162" s="52"/>
      <c r="AQ162" s="52"/>
      <c r="AR162" s="52"/>
      <c r="AS162" s="52"/>
      <c r="AT162" s="52"/>
      <c r="AU162" s="52"/>
      <c r="AV162" s="52"/>
      <c r="AW162" s="52"/>
      <c r="AX162" s="52"/>
      <c r="AY162" s="52"/>
      <c r="AZ162" s="143"/>
      <c r="BA162" s="52"/>
      <c r="BB162" s="52"/>
      <c r="BC162" s="52"/>
      <c r="BD162" s="52"/>
      <c r="BE162" s="52"/>
      <c r="BF162" s="52"/>
      <c r="BG162" s="52"/>
      <c r="BH162" s="52"/>
      <c r="BI162" s="52"/>
      <c r="BJ162" s="84">
        <f>SUM(BA162:BI162)</f>
        <v>0</v>
      </c>
      <c r="BK162" s="97">
        <f t="shared" si="274"/>
        <v>0</v>
      </c>
      <c r="BL162" s="97">
        <f t="shared" si="270"/>
        <v>66547288</v>
      </c>
    </row>
    <row r="163" spans="1:64" s="19" customFormat="1" x14ac:dyDescent="0.25">
      <c r="A163" s="60" t="s">
        <v>646</v>
      </c>
      <c r="B163" s="71">
        <v>12000000</v>
      </c>
      <c r="C163" s="71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93">
        <f>SUM(B163:V163)</f>
        <v>12000000</v>
      </c>
      <c r="X163" s="76"/>
      <c r="Y163" s="76"/>
      <c r="Z163" s="76"/>
      <c r="AA163" s="76"/>
      <c r="AB163" s="76"/>
      <c r="AC163" s="76"/>
      <c r="AD163" s="76"/>
      <c r="AE163" s="76"/>
      <c r="AF163" s="76"/>
      <c r="AG163" s="76"/>
      <c r="AH163" s="76"/>
      <c r="AI163" s="89">
        <f t="shared" si="317"/>
        <v>0</v>
      </c>
      <c r="AJ163" s="52"/>
      <c r="AK163" s="52"/>
      <c r="AL163" s="52"/>
      <c r="AM163" s="52"/>
      <c r="AN163" s="52"/>
      <c r="AO163" s="52"/>
      <c r="AP163" s="52"/>
      <c r="AQ163" s="52"/>
      <c r="AR163" s="52"/>
      <c r="AS163" s="52"/>
      <c r="AT163" s="52"/>
      <c r="AU163" s="52"/>
      <c r="AV163" s="52"/>
      <c r="AW163" s="52"/>
      <c r="AX163" s="52"/>
      <c r="AY163" s="52"/>
      <c r="AZ163" s="143"/>
      <c r="BA163" s="52"/>
      <c r="BB163" s="52"/>
      <c r="BC163" s="52"/>
      <c r="BD163" s="52"/>
      <c r="BE163" s="52"/>
      <c r="BF163" s="52"/>
      <c r="BG163" s="52"/>
      <c r="BH163" s="52"/>
      <c r="BI163" s="52"/>
      <c r="BJ163" s="84">
        <f>SUM(BA163:BI163)</f>
        <v>0</v>
      </c>
      <c r="BK163" s="97">
        <f t="shared" si="274"/>
        <v>0</v>
      </c>
      <c r="BL163" s="97">
        <f t="shared" si="270"/>
        <v>12000000</v>
      </c>
    </row>
    <row r="164" spans="1:64" s="19" customFormat="1" ht="45" x14ac:dyDescent="0.25">
      <c r="A164" s="60" t="s">
        <v>553</v>
      </c>
      <c r="B164" s="71">
        <v>0</v>
      </c>
      <c r="C164" s="71">
        <v>0</v>
      </c>
      <c r="D164" s="71">
        <v>0</v>
      </c>
      <c r="E164" s="71">
        <v>0</v>
      </c>
      <c r="F164" s="71">
        <v>0</v>
      </c>
      <c r="G164" s="71">
        <v>0</v>
      </c>
      <c r="H164" s="71">
        <v>0</v>
      </c>
      <c r="I164" s="71">
        <v>0</v>
      </c>
      <c r="J164" s="71">
        <v>0</v>
      </c>
      <c r="K164" s="71">
        <v>0</v>
      </c>
      <c r="L164" s="71">
        <v>0</v>
      </c>
      <c r="M164" s="71">
        <v>0</v>
      </c>
      <c r="N164" s="71">
        <v>0</v>
      </c>
      <c r="O164" s="71">
        <v>0</v>
      </c>
      <c r="P164" s="71">
        <v>0</v>
      </c>
      <c r="Q164" s="71">
        <v>0</v>
      </c>
      <c r="R164" s="71">
        <v>0</v>
      </c>
      <c r="S164" s="71">
        <v>0</v>
      </c>
      <c r="T164" s="71">
        <v>0</v>
      </c>
      <c r="U164" s="71">
        <v>0</v>
      </c>
      <c r="V164" s="71">
        <v>0</v>
      </c>
      <c r="W164" s="93">
        <f>SUM(B164:V164)</f>
        <v>0</v>
      </c>
      <c r="X164" s="76"/>
      <c r="Y164" s="76"/>
      <c r="Z164" s="76"/>
      <c r="AA164" s="76"/>
      <c r="AB164" s="76"/>
      <c r="AC164" s="76"/>
      <c r="AD164" s="76"/>
      <c r="AE164" s="76"/>
      <c r="AF164" s="76"/>
      <c r="AG164" s="76"/>
      <c r="AH164" s="76"/>
      <c r="AI164" s="89">
        <f t="shared" si="317"/>
        <v>0</v>
      </c>
      <c r="AJ164" s="52"/>
      <c r="AK164" s="52"/>
      <c r="AL164" s="52"/>
      <c r="AM164" s="52"/>
      <c r="AN164" s="52"/>
      <c r="AO164" s="52"/>
      <c r="AP164" s="52"/>
      <c r="AQ164" s="52"/>
      <c r="AR164" s="52"/>
      <c r="AS164" s="52"/>
      <c r="AT164" s="52"/>
      <c r="AU164" s="52">
        <v>73559321.989999995</v>
      </c>
      <c r="AV164" s="52"/>
      <c r="AW164" s="52"/>
      <c r="AX164" s="52"/>
      <c r="AY164" s="52"/>
      <c r="AZ164" s="143">
        <f>SUM(AJ164:AY164)</f>
        <v>73559321.989999995</v>
      </c>
      <c r="BA164" s="52"/>
      <c r="BB164" s="52"/>
      <c r="BC164" s="52"/>
      <c r="BD164" s="52"/>
      <c r="BE164" s="52"/>
      <c r="BF164" s="52"/>
      <c r="BG164" s="52"/>
      <c r="BH164" s="52"/>
      <c r="BI164" s="52"/>
      <c r="BJ164" s="84">
        <f>SUM(BA164:BI164)</f>
        <v>0</v>
      </c>
      <c r="BK164" s="97">
        <f t="shared" si="274"/>
        <v>73559321.989999995</v>
      </c>
      <c r="BL164" s="97">
        <f t="shared" ref="BL164:BL197" si="318">+W164+AI164+AZ164+BJ164</f>
        <v>73559321.989999995</v>
      </c>
    </row>
    <row r="165" spans="1:64" s="19" customFormat="1" x14ac:dyDescent="0.25">
      <c r="A165" s="60" t="s">
        <v>645</v>
      </c>
      <c r="B165" s="71">
        <v>10000000</v>
      </c>
      <c r="C165" s="71">
        <v>0</v>
      </c>
      <c r="D165" s="71">
        <v>0</v>
      </c>
      <c r="E165" s="71">
        <v>0</v>
      </c>
      <c r="F165" s="71">
        <v>0</v>
      </c>
      <c r="G165" s="71">
        <v>0</v>
      </c>
      <c r="H165" s="71">
        <v>0</v>
      </c>
      <c r="I165" s="71">
        <v>0</v>
      </c>
      <c r="J165" s="71">
        <v>0</v>
      </c>
      <c r="K165" s="71">
        <v>0</v>
      </c>
      <c r="L165" s="71">
        <v>0</v>
      </c>
      <c r="M165" s="71">
        <v>0</v>
      </c>
      <c r="N165" s="71">
        <v>0</v>
      </c>
      <c r="O165" s="71">
        <v>0</v>
      </c>
      <c r="P165" s="71">
        <v>0</v>
      </c>
      <c r="Q165" s="71">
        <v>0</v>
      </c>
      <c r="R165" s="71">
        <v>0</v>
      </c>
      <c r="S165" s="71">
        <v>0</v>
      </c>
      <c r="T165" s="71">
        <v>0</v>
      </c>
      <c r="U165" s="71">
        <v>0</v>
      </c>
      <c r="V165" s="71">
        <v>0</v>
      </c>
      <c r="W165" s="93">
        <f>SUM(B165:V165)</f>
        <v>10000000</v>
      </c>
      <c r="X165" s="76"/>
      <c r="Y165" s="76"/>
      <c r="Z165" s="76"/>
      <c r="AA165" s="76"/>
      <c r="AB165" s="76"/>
      <c r="AC165" s="76"/>
      <c r="AD165" s="76"/>
      <c r="AE165" s="76"/>
      <c r="AF165" s="76"/>
      <c r="AG165" s="76"/>
      <c r="AH165" s="76"/>
      <c r="AI165" s="89">
        <f t="shared" si="317"/>
        <v>0</v>
      </c>
      <c r="AJ165" s="52"/>
      <c r="AK165" s="52"/>
      <c r="AL165" s="52"/>
      <c r="AM165" s="52"/>
      <c r="AN165" s="52"/>
      <c r="AO165" s="52"/>
      <c r="AP165" s="52"/>
      <c r="AQ165" s="52"/>
      <c r="AR165" s="52"/>
      <c r="AS165" s="52"/>
      <c r="AT165" s="52"/>
      <c r="AU165" s="52"/>
      <c r="AV165" s="52"/>
      <c r="AW165" s="52"/>
      <c r="AX165" s="52"/>
      <c r="AY165" s="52"/>
      <c r="AZ165" s="143"/>
      <c r="BA165" s="52"/>
      <c r="BB165" s="52"/>
      <c r="BC165" s="52"/>
      <c r="BD165" s="52"/>
      <c r="BE165" s="52"/>
      <c r="BF165" s="52"/>
      <c r="BG165" s="52"/>
      <c r="BH165" s="52"/>
      <c r="BI165" s="52"/>
      <c r="BJ165" s="84">
        <f>SUM(BA165:BI165)</f>
        <v>0</v>
      </c>
      <c r="BK165" s="97">
        <f t="shared" si="274"/>
        <v>0</v>
      </c>
      <c r="BL165" s="97">
        <f t="shared" si="318"/>
        <v>10000000</v>
      </c>
    </row>
    <row r="166" spans="1:64" s="17" customFormat="1" ht="45" x14ac:dyDescent="0.25">
      <c r="A166" s="58" t="s">
        <v>483</v>
      </c>
      <c r="B166" s="70">
        <f t="shared" ref="B166:BJ166" si="319">+B167</f>
        <v>0</v>
      </c>
      <c r="C166" s="70">
        <f t="shared" si="319"/>
        <v>0</v>
      </c>
      <c r="D166" s="70">
        <f t="shared" si="319"/>
        <v>0</v>
      </c>
      <c r="E166" s="70">
        <f t="shared" si="319"/>
        <v>0</v>
      </c>
      <c r="F166" s="70">
        <f t="shared" si="319"/>
        <v>0</v>
      </c>
      <c r="G166" s="70">
        <f t="shared" si="319"/>
        <v>0</v>
      </c>
      <c r="H166" s="70">
        <f t="shared" si="319"/>
        <v>0</v>
      </c>
      <c r="I166" s="70">
        <f t="shared" si="319"/>
        <v>0</v>
      </c>
      <c r="J166" s="70">
        <f t="shared" si="319"/>
        <v>0</v>
      </c>
      <c r="K166" s="70">
        <f t="shared" si="319"/>
        <v>0</v>
      </c>
      <c r="L166" s="70">
        <f t="shared" si="319"/>
        <v>0</v>
      </c>
      <c r="M166" s="70">
        <f t="shared" si="319"/>
        <v>0</v>
      </c>
      <c r="N166" s="70">
        <f t="shared" si="319"/>
        <v>0</v>
      </c>
      <c r="O166" s="70">
        <f t="shared" si="319"/>
        <v>0</v>
      </c>
      <c r="P166" s="70">
        <f t="shared" si="319"/>
        <v>0</v>
      </c>
      <c r="Q166" s="70">
        <f t="shared" si="319"/>
        <v>0</v>
      </c>
      <c r="R166" s="70">
        <f t="shared" si="319"/>
        <v>0</v>
      </c>
      <c r="S166" s="70">
        <f t="shared" si="319"/>
        <v>0</v>
      </c>
      <c r="T166" s="70">
        <f t="shared" si="319"/>
        <v>0</v>
      </c>
      <c r="U166" s="70">
        <f t="shared" si="319"/>
        <v>0</v>
      </c>
      <c r="V166" s="70">
        <f t="shared" si="319"/>
        <v>0</v>
      </c>
      <c r="W166" s="92">
        <f t="shared" si="319"/>
        <v>0</v>
      </c>
      <c r="X166" s="75">
        <f t="shared" si="319"/>
        <v>0</v>
      </c>
      <c r="Y166" s="75">
        <f t="shared" si="319"/>
        <v>0</v>
      </c>
      <c r="Z166" s="75">
        <f t="shared" si="319"/>
        <v>0</v>
      </c>
      <c r="AA166" s="75">
        <f t="shared" si="319"/>
        <v>0</v>
      </c>
      <c r="AB166" s="75">
        <f t="shared" si="319"/>
        <v>0</v>
      </c>
      <c r="AC166" s="75">
        <f t="shared" si="319"/>
        <v>0</v>
      </c>
      <c r="AD166" s="75">
        <f t="shared" si="319"/>
        <v>0</v>
      </c>
      <c r="AE166" s="75">
        <f t="shared" si="319"/>
        <v>0</v>
      </c>
      <c r="AF166" s="75">
        <f t="shared" si="319"/>
        <v>0</v>
      </c>
      <c r="AG166" s="75">
        <f t="shared" si="319"/>
        <v>0</v>
      </c>
      <c r="AH166" s="75">
        <f t="shared" si="319"/>
        <v>0</v>
      </c>
      <c r="AI166" s="88">
        <f t="shared" si="319"/>
        <v>0</v>
      </c>
      <c r="AJ166" s="24">
        <f t="shared" si="319"/>
        <v>0</v>
      </c>
      <c r="AK166" s="24">
        <f t="shared" si="319"/>
        <v>0</v>
      </c>
      <c r="AL166" s="24">
        <f t="shared" si="319"/>
        <v>0</v>
      </c>
      <c r="AM166" s="24">
        <f t="shared" si="319"/>
        <v>0</v>
      </c>
      <c r="AN166" s="24">
        <f t="shared" si="319"/>
        <v>0</v>
      </c>
      <c r="AO166" s="24">
        <f t="shared" si="319"/>
        <v>0</v>
      </c>
      <c r="AP166" s="24">
        <f t="shared" si="319"/>
        <v>0</v>
      </c>
      <c r="AQ166" s="24">
        <f t="shared" si="319"/>
        <v>0</v>
      </c>
      <c r="AR166" s="24">
        <f t="shared" si="319"/>
        <v>0</v>
      </c>
      <c r="AS166" s="24">
        <f t="shared" si="319"/>
        <v>0</v>
      </c>
      <c r="AT166" s="24">
        <f t="shared" si="319"/>
        <v>0</v>
      </c>
      <c r="AU166" s="24">
        <f t="shared" si="319"/>
        <v>0</v>
      </c>
      <c r="AV166" s="24">
        <f>+AV167</f>
        <v>0</v>
      </c>
      <c r="AW166" s="24">
        <f>+AW167</f>
        <v>0</v>
      </c>
      <c r="AX166" s="24">
        <f>+AX167</f>
        <v>0</v>
      </c>
      <c r="AY166" s="24">
        <f>+AY167</f>
        <v>0</v>
      </c>
      <c r="AZ166" s="142">
        <f>+AZ167</f>
        <v>0</v>
      </c>
      <c r="BA166" s="24">
        <f t="shared" si="319"/>
        <v>0</v>
      </c>
      <c r="BB166" s="24">
        <f t="shared" si="319"/>
        <v>0</v>
      </c>
      <c r="BC166" s="24">
        <f t="shared" si="319"/>
        <v>0</v>
      </c>
      <c r="BD166" s="24">
        <f t="shared" si="319"/>
        <v>0</v>
      </c>
      <c r="BE166" s="24">
        <f t="shared" si="319"/>
        <v>0</v>
      </c>
      <c r="BF166" s="24">
        <f t="shared" si="319"/>
        <v>0</v>
      </c>
      <c r="BG166" s="24">
        <f t="shared" si="319"/>
        <v>0</v>
      </c>
      <c r="BH166" s="24">
        <f t="shared" si="319"/>
        <v>0</v>
      </c>
      <c r="BI166" s="24">
        <f t="shared" si="319"/>
        <v>0</v>
      </c>
      <c r="BJ166" s="83">
        <f t="shared" si="319"/>
        <v>0</v>
      </c>
      <c r="BK166" s="95">
        <f t="shared" ref="BK166:BK197" si="320">+AI166+AZ166+BJ166</f>
        <v>0</v>
      </c>
      <c r="BL166" s="95">
        <f t="shared" si="318"/>
        <v>0</v>
      </c>
    </row>
    <row r="167" spans="1:64" s="17" customFormat="1" ht="60" x14ac:dyDescent="0.25">
      <c r="A167" s="59" t="s">
        <v>484</v>
      </c>
      <c r="B167" s="70">
        <f t="shared" ref="B167:AG167" si="321">SUM(B168:B168)</f>
        <v>0</v>
      </c>
      <c r="C167" s="70">
        <f t="shared" si="321"/>
        <v>0</v>
      </c>
      <c r="D167" s="70">
        <f t="shared" si="321"/>
        <v>0</v>
      </c>
      <c r="E167" s="70">
        <f t="shared" si="321"/>
        <v>0</v>
      </c>
      <c r="F167" s="70">
        <f t="shared" si="321"/>
        <v>0</v>
      </c>
      <c r="G167" s="70">
        <f t="shared" si="321"/>
        <v>0</v>
      </c>
      <c r="H167" s="70">
        <f t="shared" si="321"/>
        <v>0</v>
      </c>
      <c r="I167" s="70">
        <f t="shared" si="321"/>
        <v>0</v>
      </c>
      <c r="J167" s="70">
        <f t="shared" si="321"/>
        <v>0</v>
      </c>
      <c r="K167" s="70">
        <f t="shared" si="321"/>
        <v>0</v>
      </c>
      <c r="L167" s="70">
        <f t="shared" si="321"/>
        <v>0</v>
      </c>
      <c r="M167" s="70">
        <f t="shared" si="321"/>
        <v>0</v>
      </c>
      <c r="N167" s="70">
        <f t="shared" si="321"/>
        <v>0</v>
      </c>
      <c r="O167" s="70">
        <f t="shared" si="321"/>
        <v>0</v>
      </c>
      <c r="P167" s="70">
        <f t="shared" si="321"/>
        <v>0</v>
      </c>
      <c r="Q167" s="70">
        <f t="shared" si="321"/>
        <v>0</v>
      </c>
      <c r="R167" s="70">
        <f t="shared" si="321"/>
        <v>0</v>
      </c>
      <c r="S167" s="70">
        <f t="shared" si="321"/>
        <v>0</v>
      </c>
      <c r="T167" s="70">
        <f t="shared" si="321"/>
        <v>0</v>
      </c>
      <c r="U167" s="70">
        <f t="shared" si="321"/>
        <v>0</v>
      </c>
      <c r="V167" s="70">
        <f t="shared" si="321"/>
        <v>0</v>
      </c>
      <c r="W167" s="92">
        <f t="shared" si="321"/>
        <v>0</v>
      </c>
      <c r="X167" s="75">
        <f t="shared" si="321"/>
        <v>0</v>
      </c>
      <c r="Y167" s="75">
        <f t="shared" si="321"/>
        <v>0</v>
      </c>
      <c r="Z167" s="75">
        <f t="shared" si="321"/>
        <v>0</v>
      </c>
      <c r="AA167" s="75">
        <f t="shared" si="321"/>
        <v>0</v>
      </c>
      <c r="AB167" s="75">
        <f t="shared" si="321"/>
        <v>0</v>
      </c>
      <c r="AC167" s="75">
        <f t="shared" si="321"/>
        <v>0</v>
      </c>
      <c r="AD167" s="75">
        <f t="shared" si="321"/>
        <v>0</v>
      </c>
      <c r="AE167" s="75">
        <f t="shared" si="321"/>
        <v>0</v>
      </c>
      <c r="AF167" s="75">
        <f t="shared" si="321"/>
        <v>0</v>
      </c>
      <c r="AG167" s="75">
        <f t="shared" si="321"/>
        <v>0</v>
      </c>
      <c r="AH167" s="75">
        <f t="shared" ref="AH167:BJ167" si="322">SUM(AH168:AH168)</f>
        <v>0</v>
      </c>
      <c r="AI167" s="88">
        <f t="shared" si="322"/>
        <v>0</v>
      </c>
      <c r="AJ167" s="24">
        <f t="shared" si="322"/>
        <v>0</v>
      </c>
      <c r="AK167" s="24">
        <f t="shared" si="322"/>
        <v>0</v>
      </c>
      <c r="AL167" s="24">
        <f t="shared" si="322"/>
        <v>0</v>
      </c>
      <c r="AM167" s="24">
        <f t="shared" si="322"/>
        <v>0</v>
      </c>
      <c r="AN167" s="24">
        <f t="shared" si="322"/>
        <v>0</v>
      </c>
      <c r="AO167" s="24">
        <f t="shared" si="322"/>
        <v>0</v>
      </c>
      <c r="AP167" s="24">
        <f t="shared" si="322"/>
        <v>0</v>
      </c>
      <c r="AQ167" s="24">
        <f t="shared" si="322"/>
        <v>0</v>
      </c>
      <c r="AR167" s="24">
        <f t="shared" si="322"/>
        <v>0</v>
      </c>
      <c r="AS167" s="24">
        <f t="shared" si="322"/>
        <v>0</v>
      </c>
      <c r="AT167" s="24">
        <f t="shared" si="322"/>
        <v>0</v>
      </c>
      <c r="AU167" s="24">
        <f t="shared" si="322"/>
        <v>0</v>
      </c>
      <c r="AV167" s="24">
        <f t="shared" si="322"/>
        <v>0</v>
      </c>
      <c r="AW167" s="24">
        <f t="shared" si="322"/>
        <v>0</v>
      </c>
      <c r="AX167" s="24">
        <f t="shared" si="322"/>
        <v>0</v>
      </c>
      <c r="AY167" s="24">
        <f t="shared" si="322"/>
        <v>0</v>
      </c>
      <c r="AZ167" s="142">
        <f t="shared" si="322"/>
        <v>0</v>
      </c>
      <c r="BA167" s="24">
        <f t="shared" si="322"/>
        <v>0</v>
      </c>
      <c r="BB167" s="24">
        <f t="shared" si="322"/>
        <v>0</v>
      </c>
      <c r="BC167" s="24">
        <f t="shared" si="322"/>
        <v>0</v>
      </c>
      <c r="BD167" s="24">
        <f t="shared" si="322"/>
        <v>0</v>
      </c>
      <c r="BE167" s="24">
        <f t="shared" si="322"/>
        <v>0</v>
      </c>
      <c r="BF167" s="24">
        <f t="shared" si="322"/>
        <v>0</v>
      </c>
      <c r="BG167" s="24">
        <f t="shared" si="322"/>
        <v>0</v>
      </c>
      <c r="BH167" s="24">
        <f t="shared" si="322"/>
        <v>0</v>
      </c>
      <c r="BI167" s="24">
        <f t="shared" si="322"/>
        <v>0</v>
      </c>
      <c r="BJ167" s="83">
        <f t="shared" si="322"/>
        <v>0</v>
      </c>
      <c r="BK167" s="95">
        <f t="shared" si="320"/>
        <v>0</v>
      </c>
      <c r="BL167" s="95">
        <f t="shared" si="318"/>
        <v>0</v>
      </c>
    </row>
    <row r="168" spans="1:64" s="19" customFormat="1" ht="30" x14ac:dyDescent="0.25">
      <c r="A168" s="60" t="s">
        <v>635</v>
      </c>
      <c r="B168" s="71"/>
      <c r="C168" s="71">
        <v>0</v>
      </c>
      <c r="D168" s="71">
        <v>0</v>
      </c>
      <c r="E168" s="71">
        <v>0</v>
      </c>
      <c r="F168" s="71">
        <v>0</v>
      </c>
      <c r="G168" s="71">
        <v>0</v>
      </c>
      <c r="H168" s="71">
        <v>0</v>
      </c>
      <c r="I168" s="71">
        <v>0</v>
      </c>
      <c r="J168" s="71">
        <v>0</v>
      </c>
      <c r="K168" s="71">
        <v>0</v>
      </c>
      <c r="L168" s="71">
        <v>0</v>
      </c>
      <c r="M168" s="71">
        <v>0</v>
      </c>
      <c r="N168" s="71">
        <v>0</v>
      </c>
      <c r="O168" s="71">
        <v>0</v>
      </c>
      <c r="P168" s="71">
        <v>0</v>
      </c>
      <c r="Q168" s="71">
        <v>0</v>
      </c>
      <c r="R168" s="71">
        <v>0</v>
      </c>
      <c r="S168" s="71">
        <v>0</v>
      </c>
      <c r="T168" s="71">
        <v>0</v>
      </c>
      <c r="U168" s="71">
        <v>0</v>
      </c>
      <c r="V168" s="71">
        <v>0</v>
      </c>
      <c r="W168" s="93">
        <f>SUM(B168:V168)</f>
        <v>0</v>
      </c>
      <c r="X168" s="76"/>
      <c r="Y168" s="76"/>
      <c r="Z168" s="76"/>
      <c r="AA168" s="76"/>
      <c r="AB168" s="76"/>
      <c r="AC168" s="76"/>
      <c r="AD168" s="76"/>
      <c r="AE168" s="76"/>
      <c r="AF168" s="76"/>
      <c r="AG168" s="76"/>
      <c r="AH168" s="76"/>
      <c r="AI168" s="89">
        <f t="shared" ref="AI168" si="323">SUM(X168:AH168)</f>
        <v>0</v>
      </c>
      <c r="AJ168" s="52"/>
      <c r="AK168" s="52"/>
      <c r="AL168" s="52"/>
      <c r="AM168" s="52"/>
      <c r="AN168" s="52"/>
      <c r="AO168" s="52"/>
      <c r="AP168" s="52"/>
      <c r="AQ168" s="52"/>
      <c r="AR168" s="52"/>
      <c r="AS168" s="52"/>
      <c r="AT168" s="52"/>
      <c r="AU168" s="52"/>
      <c r="AV168" s="52"/>
      <c r="AW168" s="52"/>
      <c r="AX168" s="52"/>
      <c r="AY168" s="52"/>
      <c r="AZ168" s="143"/>
      <c r="BA168" s="52"/>
      <c r="BB168" s="52"/>
      <c r="BC168" s="52"/>
      <c r="BD168" s="52"/>
      <c r="BE168" s="52"/>
      <c r="BF168" s="52"/>
      <c r="BG168" s="52"/>
      <c r="BH168" s="52"/>
      <c r="BI168" s="52"/>
      <c r="BJ168" s="84">
        <f>SUM(BA168:BI168)</f>
        <v>0</v>
      </c>
      <c r="BK168" s="97">
        <f t="shared" si="320"/>
        <v>0</v>
      </c>
      <c r="BL168" s="97">
        <f t="shared" si="318"/>
        <v>0</v>
      </c>
    </row>
    <row r="169" spans="1:64" s="17" customFormat="1" ht="30" x14ac:dyDescent="0.25">
      <c r="A169" s="58" t="s">
        <v>485</v>
      </c>
      <c r="B169" s="70">
        <f t="shared" ref="B169:BJ169" si="324">+B170</f>
        <v>0</v>
      </c>
      <c r="C169" s="70">
        <f t="shared" si="324"/>
        <v>0</v>
      </c>
      <c r="D169" s="70">
        <f t="shared" si="324"/>
        <v>0</v>
      </c>
      <c r="E169" s="70">
        <f t="shared" si="324"/>
        <v>0</v>
      </c>
      <c r="F169" s="70">
        <f t="shared" si="324"/>
        <v>0</v>
      </c>
      <c r="G169" s="70">
        <f t="shared" si="324"/>
        <v>0</v>
      </c>
      <c r="H169" s="70">
        <f t="shared" si="324"/>
        <v>0</v>
      </c>
      <c r="I169" s="70">
        <f t="shared" si="324"/>
        <v>0</v>
      </c>
      <c r="J169" s="70">
        <f t="shared" si="324"/>
        <v>0</v>
      </c>
      <c r="K169" s="70">
        <f t="shared" si="324"/>
        <v>0</v>
      </c>
      <c r="L169" s="70">
        <f t="shared" si="324"/>
        <v>0</v>
      </c>
      <c r="M169" s="70">
        <f t="shared" si="324"/>
        <v>0</v>
      </c>
      <c r="N169" s="70">
        <f t="shared" si="324"/>
        <v>0</v>
      </c>
      <c r="O169" s="70">
        <f t="shared" si="324"/>
        <v>0</v>
      </c>
      <c r="P169" s="70">
        <f t="shared" si="324"/>
        <v>0</v>
      </c>
      <c r="Q169" s="70">
        <f t="shared" si="324"/>
        <v>0</v>
      </c>
      <c r="R169" s="70">
        <f t="shared" si="324"/>
        <v>0</v>
      </c>
      <c r="S169" s="70">
        <f t="shared" si="324"/>
        <v>0</v>
      </c>
      <c r="T169" s="70">
        <f t="shared" si="324"/>
        <v>0</v>
      </c>
      <c r="U169" s="70">
        <f t="shared" si="324"/>
        <v>0</v>
      </c>
      <c r="V169" s="70">
        <f t="shared" si="324"/>
        <v>0</v>
      </c>
      <c r="W169" s="92">
        <f t="shared" si="324"/>
        <v>0</v>
      </c>
      <c r="X169" s="75">
        <f t="shared" si="324"/>
        <v>0</v>
      </c>
      <c r="Y169" s="75">
        <f t="shared" si="324"/>
        <v>0</v>
      </c>
      <c r="Z169" s="75">
        <f t="shared" si="324"/>
        <v>0</v>
      </c>
      <c r="AA169" s="75">
        <f t="shared" si="324"/>
        <v>0</v>
      </c>
      <c r="AB169" s="75">
        <f t="shared" si="324"/>
        <v>0</v>
      </c>
      <c r="AC169" s="75">
        <f t="shared" si="324"/>
        <v>0</v>
      </c>
      <c r="AD169" s="75">
        <f t="shared" si="324"/>
        <v>0</v>
      </c>
      <c r="AE169" s="75">
        <f t="shared" si="324"/>
        <v>0</v>
      </c>
      <c r="AF169" s="75">
        <f t="shared" si="324"/>
        <v>0</v>
      </c>
      <c r="AG169" s="75">
        <f t="shared" si="324"/>
        <v>0</v>
      </c>
      <c r="AH169" s="75">
        <f t="shared" si="324"/>
        <v>0</v>
      </c>
      <c r="AI169" s="88">
        <f t="shared" si="324"/>
        <v>0</v>
      </c>
      <c r="AJ169" s="24">
        <f t="shared" si="324"/>
        <v>0</v>
      </c>
      <c r="AK169" s="24">
        <f t="shared" si="324"/>
        <v>0</v>
      </c>
      <c r="AL169" s="24">
        <f t="shared" si="324"/>
        <v>0</v>
      </c>
      <c r="AM169" s="24">
        <f t="shared" si="324"/>
        <v>0</v>
      </c>
      <c r="AN169" s="24">
        <f t="shared" si="324"/>
        <v>0</v>
      </c>
      <c r="AO169" s="24">
        <f t="shared" si="324"/>
        <v>0</v>
      </c>
      <c r="AP169" s="24">
        <f t="shared" si="324"/>
        <v>0</v>
      </c>
      <c r="AQ169" s="24">
        <f t="shared" si="324"/>
        <v>0</v>
      </c>
      <c r="AR169" s="24">
        <f t="shared" si="324"/>
        <v>0</v>
      </c>
      <c r="AS169" s="24">
        <f t="shared" si="324"/>
        <v>0</v>
      </c>
      <c r="AT169" s="24">
        <f t="shared" si="324"/>
        <v>0</v>
      </c>
      <c r="AU169" s="24">
        <f t="shared" si="324"/>
        <v>0</v>
      </c>
      <c r="AV169" s="24">
        <f>+AV170</f>
        <v>0</v>
      </c>
      <c r="AW169" s="24">
        <f>+AW170</f>
        <v>0</v>
      </c>
      <c r="AX169" s="24">
        <f>+AX170</f>
        <v>0</v>
      </c>
      <c r="AY169" s="24">
        <f>+AY170</f>
        <v>0</v>
      </c>
      <c r="AZ169" s="142">
        <f>+AZ170</f>
        <v>0</v>
      </c>
      <c r="BA169" s="24">
        <f t="shared" si="324"/>
        <v>0</v>
      </c>
      <c r="BB169" s="24">
        <f t="shared" si="324"/>
        <v>0</v>
      </c>
      <c r="BC169" s="24">
        <f t="shared" si="324"/>
        <v>0</v>
      </c>
      <c r="BD169" s="24">
        <f t="shared" si="324"/>
        <v>0</v>
      </c>
      <c r="BE169" s="24">
        <f t="shared" si="324"/>
        <v>0</v>
      </c>
      <c r="BF169" s="24">
        <f t="shared" si="324"/>
        <v>0</v>
      </c>
      <c r="BG169" s="24">
        <f t="shared" si="324"/>
        <v>0</v>
      </c>
      <c r="BH169" s="24">
        <f t="shared" si="324"/>
        <v>0</v>
      </c>
      <c r="BI169" s="24">
        <f t="shared" si="324"/>
        <v>0</v>
      </c>
      <c r="BJ169" s="83">
        <f t="shared" si="324"/>
        <v>0</v>
      </c>
      <c r="BK169" s="95">
        <f t="shared" si="320"/>
        <v>0</v>
      </c>
      <c r="BL169" s="95">
        <f t="shared" si="318"/>
        <v>0</v>
      </c>
    </row>
    <row r="170" spans="1:64" s="17" customFormat="1" ht="45" x14ac:dyDescent="0.25">
      <c r="A170" s="59" t="s">
        <v>486</v>
      </c>
      <c r="B170" s="70">
        <f t="shared" ref="B170:AG170" si="325">SUM(B171:B171)</f>
        <v>0</v>
      </c>
      <c r="C170" s="70">
        <f t="shared" si="325"/>
        <v>0</v>
      </c>
      <c r="D170" s="70">
        <f t="shared" si="325"/>
        <v>0</v>
      </c>
      <c r="E170" s="70">
        <f t="shared" si="325"/>
        <v>0</v>
      </c>
      <c r="F170" s="70">
        <f t="shared" si="325"/>
        <v>0</v>
      </c>
      <c r="G170" s="70">
        <f t="shared" si="325"/>
        <v>0</v>
      </c>
      <c r="H170" s="70">
        <f t="shared" si="325"/>
        <v>0</v>
      </c>
      <c r="I170" s="70">
        <f t="shared" si="325"/>
        <v>0</v>
      </c>
      <c r="J170" s="70">
        <f t="shared" si="325"/>
        <v>0</v>
      </c>
      <c r="K170" s="70">
        <f t="shared" si="325"/>
        <v>0</v>
      </c>
      <c r="L170" s="70">
        <f t="shared" si="325"/>
        <v>0</v>
      </c>
      <c r="M170" s="70">
        <f t="shared" si="325"/>
        <v>0</v>
      </c>
      <c r="N170" s="70">
        <f t="shared" si="325"/>
        <v>0</v>
      </c>
      <c r="O170" s="70">
        <f t="shared" si="325"/>
        <v>0</v>
      </c>
      <c r="P170" s="70">
        <f t="shared" si="325"/>
        <v>0</v>
      </c>
      <c r="Q170" s="70">
        <f t="shared" si="325"/>
        <v>0</v>
      </c>
      <c r="R170" s="70">
        <f t="shared" si="325"/>
        <v>0</v>
      </c>
      <c r="S170" s="70">
        <f t="shared" si="325"/>
        <v>0</v>
      </c>
      <c r="T170" s="70">
        <f t="shared" si="325"/>
        <v>0</v>
      </c>
      <c r="U170" s="70">
        <f t="shared" si="325"/>
        <v>0</v>
      </c>
      <c r="V170" s="70">
        <f t="shared" si="325"/>
        <v>0</v>
      </c>
      <c r="W170" s="92">
        <f t="shared" si="325"/>
        <v>0</v>
      </c>
      <c r="X170" s="75">
        <f t="shared" si="325"/>
        <v>0</v>
      </c>
      <c r="Y170" s="75">
        <f t="shared" si="325"/>
        <v>0</v>
      </c>
      <c r="Z170" s="75">
        <f t="shared" si="325"/>
        <v>0</v>
      </c>
      <c r="AA170" s="75">
        <f t="shared" si="325"/>
        <v>0</v>
      </c>
      <c r="AB170" s="75">
        <f t="shared" si="325"/>
        <v>0</v>
      </c>
      <c r="AC170" s="75">
        <f t="shared" si="325"/>
        <v>0</v>
      </c>
      <c r="AD170" s="75">
        <f t="shared" si="325"/>
        <v>0</v>
      </c>
      <c r="AE170" s="75">
        <f t="shared" si="325"/>
        <v>0</v>
      </c>
      <c r="AF170" s="75">
        <f t="shared" si="325"/>
        <v>0</v>
      </c>
      <c r="AG170" s="75">
        <f t="shared" si="325"/>
        <v>0</v>
      </c>
      <c r="AH170" s="75">
        <f t="shared" ref="AH170:BJ170" si="326">SUM(AH171:AH171)</f>
        <v>0</v>
      </c>
      <c r="AI170" s="88">
        <f t="shared" si="326"/>
        <v>0</v>
      </c>
      <c r="AJ170" s="24">
        <f t="shared" si="326"/>
        <v>0</v>
      </c>
      <c r="AK170" s="24">
        <f t="shared" si="326"/>
        <v>0</v>
      </c>
      <c r="AL170" s="24">
        <f t="shared" si="326"/>
        <v>0</v>
      </c>
      <c r="AM170" s="24">
        <f t="shared" si="326"/>
        <v>0</v>
      </c>
      <c r="AN170" s="24">
        <f t="shared" si="326"/>
        <v>0</v>
      </c>
      <c r="AO170" s="24">
        <f t="shared" si="326"/>
        <v>0</v>
      </c>
      <c r="AP170" s="24">
        <f t="shared" si="326"/>
        <v>0</v>
      </c>
      <c r="AQ170" s="24">
        <f t="shared" si="326"/>
        <v>0</v>
      </c>
      <c r="AR170" s="24">
        <f t="shared" si="326"/>
        <v>0</v>
      </c>
      <c r="AS170" s="24">
        <f t="shared" si="326"/>
        <v>0</v>
      </c>
      <c r="AT170" s="24">
        <f t="shared" si="326"/>
        <v>0</v>
      </c>
      <c r="AU170" s="24">
        <f t="shared" si="326"/>
        <v>0</v>
      </c>
      <c r="AV170" s="24">
        <f t="shared" si="326"/>
        <v>0</v>
      </c>
      <c r="AW170" s="24">
        <f t="shared" si="326"/>
        <v>0</v>
      </c>
      <c r="AX170" s="24">
        <f t="shared" si="326"/>
        <v>0</v>
      </c>
      <c r="AY170" s="24">
        <f t="shared" si="326"/>
        <v>0</v>
      </c>
      <c r="AZ170" s="142">
        <f t="shared" si="326"/>
        <v>0</v>
      </c>
      <c r="BA170" s="24">
        <f t="shared" si="326"/>
        <v>0</v>
      </c>
      <c r="BB170" s="24">
        <f t="shared" si="326"/>
        <v>0</v>
      </c>
      <c r="BC170" s="24">
        <f t="shared" si="326"/>
        <v>0</v>
      </c>
      <c r="BD170" s="24">
        <f t="shared" si="326"/>
        <v>0</v>
      </c>
      <c r="BE170" s="24">
        <f t="shared" si="326"/>
        <v>0</v>
      </c>
      <c r="BF170" s="24">
        <f t="shared" si="326"/>
        <v>0</v>
      </c>
      <c r="BG170" s="24">
        <f t="shared" si="326"/>
        <v>0</v>
      </c>
      <c r="BH170" s="24">
        <f t="shared" si="326"/>
        <v>0</v>
      </c>
      <c r="BI170" s="24">
        <f t="shared" si="326"/>
        <v>0</v>
      </c>
      <c r="BJ170" s="83">
        <f t="shared" si="326"/>
        <v>0</v>
      </c>
      <c r="BK170" s="95">
        <f t="shared" si="320"/>
        <v>0</v>
      </c>
      <c r="BL170" s="95">
        <f t="shared" si="318"/>
        <v>0</v>
      </c>
    </row>
    <row r="171" spans="1:64" s="19" customFormat="1" x14ac:dyDescent="0.25">
      <c r="A171" s="60" t="s">
        <v>387</v>
      </c>
      <c r="B171" s="71">
        <v>0</v>
      </c>
      <c r="C171" s="71">
        <v>0</v>
      </c>
      <c r="D171" s="71">
        <v>0</v>
      </c>
      <c r="E171" s="71">
        <v>0</v>
      </c>
      <c r="F171" s="71">
        <v>0</v>
      </c>
      <c r="G171" s="71">
        <v>0</v>
      </c>
      <c r="H171" s="71">
        <v>0</v>
      </c>
      <c r="I171" s="71">
        <v>0</v>
      </c>
      <c r="J171" s="71">
        <v>0</v>
      </c>
      <c r="K171" s="71">
        <v>0</v>
      </c>
      <c r="L171" s="71">
        <v>0</v>
      </c>
      <c r="M171" s="71">
        <v>0</v>
      </c>
      <c r="N171" s="71">
        <v>0</v>
      </c>
      <c r="O171" s="71">
        <v>0</v>
      </c>
      <c r="P171" s="71">
        <v>0</v>
      </c>
      <c r="Q171" s="71">
        <v>0</v>
      </c>
      <c r="R171" s="71">
        <v>0</v>
      </c>
      <c r="S171" s="71">
        <v>0</v>
      </c>
      <c r="T171" s="71">
        <v>0</v>
      </c>
      <c r="U171" s="71">
        <v>0</v>
      </c>
      <c r="V171" s="71">
        <v>0</v>
      </c>
      <c r="W171" s="93">
        <f>SUM(B171:V171)</f>
        <v>0</v>
      </c>
      <c r="X171" s="76"/>
      <c r="Y171" s="76"/>
      <c r="Z171" s="76"/>
      <c r="AA171" s="76"/>
      <c r="AB171" s="76"/>
      <c r="AC171" s="76"/>
      <c r="AD171" s="76"/>
      <c r="AE171" s="76"/>
      <c r="AF171" s="76"/>
      <c r="AG171" s="76"/>
      <c r="AH171" s="76"/>
      <c r="AI171" s="89">
        <f t="shared" ref="AI171" si="327">SUM(X171:AH171)</f>
        <v>0</v>
      </c>
      <c r="AJ171" s="52"/>
      <c r="AK171" s="52"/>
      <c r="AL171" s="52"/>
      <c r="AM171" s="52"/>
      <c r="AN171" s="52"/>
      <c r="AO171" s="52"/>
      <c r="AP171" s="52"/>
      <c r="AQ171" s="52"/>
      <c r="AR171" s="52"/>
      <c r="AS171" s="52"/>
      <c r="AT171" s="52"/>
      <c r="AU171" s="52"/>
      <c r="AV171" s="52"/>
      <c r="AW171" s="52"/>
      <c r="AX171" s="52"/>
      <c r="AY171" s="52"/>
      <c r="AZ171" s="143"/>
      <c r="BA171" s="52"/>
      <c r="BB171" s="52"/>
      <c r="BC171" s="52"/>
      <c r="BD171" s="52"/>
      <c r="BE171" s="52"/>
      <c r="BF171" s="52"/>
      <c r="BG171" s="52"/>
      <c r="BH171" s="52"/>
      <c r="BI171" s="52"/>
      <c r="BJ171" s="84">
        <f>SUM(BA171:BI171)</f>
        <v>0</v>
      </c>
      <c r="BK171" s="97">
        <f t="shared" si="320"/>
        <v>0</v>
      </c>
      <c r="BL171" s="97">
        <f t="shared" si="318"/>
        <v>0</v>
      </c>
    </row>
    <row r="172" spans="1:64" s="17" customFormat="1" ht="45" x14ac:dyDescent="0.25">
      <c r="A172" s="58" t="s">
        <v>487</v>
      </c>
      <c r="B172" s="70">
        <f t="shared" ref="B172:BJ172" si="328">+B173</f>
        <v>0</v>
      </c>
      <c r="C172" s="70">
        <f t="shared" si="328"/>
        <v>0</v>
      </c>
      <c r="D172" s="70">
        <f t="shared" si="328"/>
        <v>0</v>
      </c>
      <c r="E172" s="70">
        <f t="shared" si="328"/>
        <v>0</v>
      </c>
      <c r="F172" s="70">
        <f t="shared" si="328"/>
        <v>0</v>
      </c>
      <c r="G172" s="70">
        <f t="shared" si="328"/>
        <v>0</v>
      </c>
      <c r="H172" s="70">
        <f t="shared" si="328"/>
        <v>0</v>
      </c>
      <c r="I172" s="70">
        <f t="shared" si="328"/>
        <v>0</v>
      </c>
      <c r="J172" s="70">
        <f t="shared" si="328"/>
        <v>0</v>
      </c>
      <c r="K172" s="70">
        <f t="shared" si="328"/>
        <v>0</v>
      </c>
      <c r="L172" s="70">
        <f t="shared" si="328"/>
        <v>0</v>
      </c>
      <c r="M172" s="70">
        <f t="shared" si="328"/>
        <v>0</v>
      </c>
      <c r="N172" s="70">
        <f t="shared" si="328"/>
        <v>0</v>
      </c>
      <c r="O172" s="70">
        <f t="shared" si="328"/>
        <v>0</v>
      </c>
      <c r="P172" s="70">
        <f t="shared" si="328"/>
        <v>0</v>
      </c>
      <c r="Q172" s="70">
        <f t="shared" si="328"/>
        <v>0</v>
      </c>
      <c r="R172" s="70">
        <f t="shared" si="328"/>
        <v>0</v>
      </c>
      <c r="S172" s="70">
        <f t="shared" si="328"/>
        <v>0</v>
      </c>
      <c r="T172" s="70">
        <f t="shared" si="328"/>
        <v>0</v>
      </c>
      <c r="U172" s="70">
        <f t="shared" si="328"/>
        <v>0</v>
      </c>
      <c r="V172" s="70">
        <f t="shared" si="328"/>
        <v>0</v>
      </c>
      <c r="W172" s="92">
        <f t="shared" si="328"/>
        <v>0</v>
      </c>
      <c r="X172" s="75">
        <f t="shared" si="328"/>
        <v>0</v>
      </c>
      <c r="Y172" s="75">
        <f t="shared" si="328"/>
        <v>0</v>
      </c>
      <c r="Z172" s="75">
        <f t="shared" si="328"/>
        <v>0</v>
      </c>
      <c r="AA172" s="75">
        <f t="shared" si="328"/>
        <v>0</v>
      </c>
      <c r="AB172" s="75">
        <f t="shared" si="328"/>
        <v>0</v>
      </c>
      <c r="AC172" s="75">
        <f t="shared" si="328"/>
        <v>0</v>
      </c>
      <c r="AD172" s="75">
        <f t="shared" si="328"/>
        <v>0</v>
      </c>
      <c r="AE172" s="75">
        <f t="shared" si="328"/>
        <v>0</v>
      </c>
      <c r="AF172" s="75">
        <f t="shared" si="328"/>
        <v>0</v>
      </c>
      <c r="AG172" s="75">
        <f t="shared" si="328"/>
        <v>0</v>
      </c>
      <c r="AH172" s="75">
        <f t="shared" si="328"/>
        <v>0</v>
      </c>
      <c r="AI172" s="88">
        <f t="shared" si="328"/>
        <v>0</v>
      </c>
      <c r="AJ172" s="24">
        <f t="shared" si="328"/>
        <v>0</v>
      </c>
      <c r="AK172" s="24">
        <f t="shared" si="328"/>
        <v>0</v>
      </c>
      <c r="AL172" s="24">
        <f t="shared" si="328"/>
        <v>0</v>
      </c>
      <c r="AM172" s="24">
        <f t="shared" si="328"/>
        <v>0</v>
      </c>
      <c r="AN172" s="24">
        <f t="shared" si="328"/>
        <v>0</v>
      </c>
      <c r="AO172" s="24">
        <f t="shared" si="328"/>
        <v>0</v>
      </c>
      <c r="AP172" s="24">
        <f t="shared" si="328"/>
        <v>0</v>
      </c>
      <c r="AQ172" s="24">
        <f t="shared" si="328"/>
        <v>0</v>
      </c>
      <c r="AR172" s="24">
        <f t="shared" si="328"/>
        <v>0</v>
      </c>
      <c r="AS172" s="24">
        <f t="shared" si="328"/>
        <v>0</v>
      </c>
      <c r="AT172" s="24">
        <f t="shared" si="328"/>
        <v>0</v>
      </c>
      <c r="AU172" s="24">
        <f t="shared" si="328"/>
        <v>0</v>
      </c>
      <c r="AV172" s="24">
        <f>+AV173</f>
        <v>0</v>
      </c>
      <c r="AW172" s="24">
        <f>+AW173</f>
        <v>0</v>
      </c>
      <c r="AX172" s="24">
        <f>+AX173</f>
        <v>0</v>
      </c>
      <c r="AY172" s="24">
        <f>+AY173</f>
        <v>0</v>
      </c>
      <c r="AZ172" s="142">
        <f>+AZ173</f>
        <v>0</v>
      </c>
      <c r="BA172" s="24">
        <f t="shared" si="328"/>
        <v>0</v>
      </c>
      <c r="BB172" s="24">
        <f t="shared" si="328"/>
        <v>0</v>
      </c>
      <c r="BC172" s="24">
        <f t="shared" si="328"/>
        <v>0</v>
      </c>
      <c r="BD172" s="24">
        <f t="shared" si="328"/>
        <v>0</v>
      </c>
      <c r="BE172" s="24">
        <f t="shared" si="328"/>
        <v>0</v>
      </c>
      <c r="BF172" s="24">
        <f t="shared" si="328"/>
        <v>0</v>
      </c>
      <c r="BG172" s="24">
        <f t="shared" si="328"/>
        <v>0</v>
      </c>
      <c r="BH172" s="24">
        <f t="shared" si="328"/>
        <v>0</v>
      </c>
      <c r="BI172" s="24">
        <f t="shared" si="328"/>
        <v>0</v>
      </c>
      <c r="BJ172" s="83">
        <f t="shared" si="328"/>
        <v>0</v>
      </c>
      <c r="BK172" s="95">
        <f t="shared" si="320"/>
        <v>0</v>
      </c>
      <c r="BL172" s="95">
        <f t="shared" si="318"/>
        <v>0</v>
      </c>
    </row>
    <row r="173" spans="1:64" s="17" customFormat="1" ht="30" x14ac:dyDescent="0.25">
      <c r="A173" s="59" t="s">
        <v>488</v>
      </c>
      <c r="B173" s="70">
        <f t="shared" ref="B173:AG173" si="329">SUM(B174:B174)</f>
        <v>0</v>
      </c>
      <c r="C173" s="70">
        <f t="shared" si="329"/>
        <v>0</v>
      </c>
      <c r="D173" s="70">
        <f t="shared" si="329"/>
        <v>0</v>
      </c>
      <c r="E173" s="70">
        <f t="shared" si="329"/>
        <v>0</v>
      </c>
      <c r="F173" s="70">
        <f t="shared" si="329"/>
        <v>0</v>
      </c>
      <c r="G173" s="70">
        <f t="shared" si="329"/>
        <v>0</v>
      </c>
      <c r="H173" s="70">
        <f t="shared" si="329"/>
        <v>0</v>
      </c>
      <c r="I173" s="70">
        <f t="shared" si="329"/>
        <v>0</v>
      </c>
      <c r="J173" s="70">
        <f t="shared" si="329"/>
        <v>0</v>
      </c>
      <c r="K173" s="70">
        <f t="shared" si="329"/>
        <v>0</v>
      </c>
      <c r="L173" s="70">
        <f t="shared" si="329"/>
        <v>0</v>
      </c>
      <c r="M173" s="70">
        <f t="shared" si="329"/>
        <v>0</v>
      </c>
      <c r="N173" s="70">
        <f t="shared" si="329"/>
        <v>0</v>
      </c>
      <c r="O173" s="70">
        <f t="shared" si="329"/>
        <v>0</v>
      </c>
      <c r="P173" s="70">
        <f t="shared" si="329"/>
        <v>0</v>
      </c>
      <c r="Q173" s="70">
        <f t="shared" si="329"/>
        <v>0</v>
      </c>
      <c r="R173" s="70">
        <f t="shared" si="329"/>
        <v>0</v>
      </c>
      <c r="S173" s="70">
        <f t="shared" si="329"/>
        <v>0</v>
      </c>
      <c r="T173" s="70">
        <f t="shared" si="329"/>
        <v>0</v>
      </c>
      <c r="U173" s="70">
        <f t="shared" si="329"/>
        <v>0</v>
      </c>
      <c r="V173" s="70">
        <f t="shared" si="329"/>
        <v>0</v>
      </c>
      <c r="W173" s="92">
        <f t="shared" si="329"/>
        <v>0</v>
      </c>
      <c r="X173" s="75">
        <f t="shared" si="329"/>
        <v>0</v>
      </c>
      <c r="Y173" s="75">
        <f t="shared" si="329"/>
        <v>0</v>
      </c>
      <c r="Z173" s="75">
        <f t="shared" si="329"/>
        <v>0</v>
      </c>
      <c r="AA173" s="75">
        <f t="shared" si="329"/>
        <v>0</v>
      </c>
      <c r="AB173" s="75">
        <f t="shared" si="329"/>
        <v>0</v>
      </c>
      <c r="AC173" s="75">
        <f t="shared" si="329"/>
        <v>0</v>
      </c>
      <c r="AD173" s="75">
        <f t="shared" si="329"/>
        <v>0</v>
      </c>
      <c r="AE173" s="75">
        <f t="shared" si="329"/>
        <v>0</v>
      </c>
      <c r="AF173" s="75">
        <f t="shared" si="329"/>
        <v>0</v>
      </c>
      <c r="AG173" s="75">
        <f t="shared" si="329"/>
        <v>0</v>
      </c>
      <c r="AH173" s="75">
        <f t="shared" ref="AH173:BJ173" si="330">SUM(AH174:AH174)</f>
        <v>0</v>
      </c>
      <c r="AI173" s="88">
        <f t="shared" si="330"/>
        <v>0</v>
      </c>
      <c r="AJ173" s="24">
        <f t="shared" si="330"/>
        <v>0</v>
      </c>
      <c r="AK173" s="24">
        <f t="shared" si="330"/>
        <v>0</v>
      </c>
      <c r="AL173" s="24">
        <f t="shared" si="330"/>
        <v>0</v>
      </c>
      <c r="AM173" s="24">
        <f t="shared" si="330"/>
        <v>0</v>
      </c>
      <c r="AN173" s="24">
        <f t="shared" si="330"/>
        <v>0</v>
      </c>
      <c r="AO173" s="24">
        <f t="shared" si="330"/>
        <v>0</v>
      </c>
      <c r="AP173" s="24">
        <f t="shared" si="330"/>
        <v>0</v>
      </c>
      <c r="AQ173" s="24">
        <f t="shared" si="330"/>
        <v>0</v>
      </c>
      <c r="AR173" s="24">
        <f t="shared" si="330"/>
        <v>0</v>
      </c>
      <c r="AS173" s="24">
        <f t="shared" si="330"/>
        <v>0</v>
      </c>
      <c r="AT173" s="24">
        <f t="shared" si="330"/>
        <v>0</v>
      </c>
      <c r="AU173" s="24">
        <f t="shared" si="330"/>
        <v>0</v>
      </c>
      <c r="AV173" s="24">
        <f t="shared" si="330"/>
        <v>0</v>
      </c>
      <c r="AW173" s="24">
        <f t="shared" si="330"/>
        <v>0</v>
      </c>
      <c r="AX173" s="24">
        <f t="shared" si="330"/>
        <v>0</v>
      </c>
      <c r="AY173" s="24">
        <f t="shared" si="330"/>
        <v>0</v>
      </c>
      <c r="AZ173" s="142">
        <f t="shared" si="330"/>
        <v>0</v>
      </c>
      <c r="BA173" s="24">
        <f t="shared" si="330"/>
        <v>0</v>
      </c>
      <c r="BB173" s="24">
        <f t="shared" si="330"/>
        <v>0</v>
      </c>
      <c r="BC173" s="24">
        <f t="shared" si="330"/>
        <v>0</v>
      </c>
      <c r="BD173" s="24">
        <f t="shared" si="330"/>
        <v>0</v>
      </c>
      <c r="BE173" s="24">
        <f t="shared" si="330"/>
        <v>0</v>
      </c>
      <c r="BF173" s="24">
        <f t="shared" si="330"/>
        <v>0</v>
      </c>
      <c r="BG173" s="24">
        <f t="shared" si="330"/>
        <v>0</v>
      </c>
      <c r="BH173" s="24">
        <f t="shared" si="330"/>
        <v>0</v>
      </c>
      <c r="BI173" s="24">
        <f t="shared" si="330"/>
        <v>0</v>
      </c>
      <c r="BJ173" s="83">
        <f t="shared" si="330"/>
        <v>0</v>
      </c>
      <c r="BK173" s="95">
        <f t="shared" si="320"/>
        <v>0</v>
      </c>
      <c r="BL173" s="95">
        <f t="shared" si="318"/>
        <v>0</v>
      </c>
    </row>
    <row r="174" spans="1:64" s="19" customFormat="1" x14ac:dyDescent="0.25">
      <c r="A174" s="60" t="s">
        <v>387</v>
      </c>
      <c r="B174" s="71">
        <v>0</v>
      </c>
      <c r="C174" s="71">
        <v>0</v>
      </c>
      <c r="D174" s="71">
        <v>0</v>
      </c>
      <c r="E174" s="71">
        <v>0</v>
      </c>
      <c r="F174" s="71">
        <v>0</v>
      </c>
      <c r="G174" s="71">
        <v>0</v>
      </c>
      <c r="H174" s="71">
        <v>0</v>
      </c>
      <c r="I174" s="71">
        <v>0</v>
      </c>
      <c r="J174" s="71">
        <v>0</v>
      </c>
      <c r="K174" s="71">
        <v>0</v>
      </c>
      <c r="L174" s="71">
        <v>0</v>
      </c>
      <c r="M174" s="71">
        <v>0</v>
      </c>
      <c r="N174" s="71">
        <v>0</v>
      </c>
      <c r="O174" s="71">
        <v>0</v>
      </c>
      <c r="P174" s="71">
        <v>0</v>
      </c>
      <c r="Q174" s="71">
        <v>0</v>
      </c>
      <c r="R174" s="71">
        <v>0</v>
      </c>
      <c r="S174" s="71">
        <v>0</v>
      </c>
      <c r="T174" s="71">
        <v>0</v>
      </c>
      <c r="U174" s="71">
        <v>0</v>
      </c>
      <c r="V174" s="71">
        <v>0</v>
      </c>
      <c r="W174" s="93">
        <f>SUM(B174:V174)</f>
        <v>0</v>
      </c>
      <c r="X174" s="76"/>
      <c r="Y174" s="76"/>
      <c r="Z174" s="76"/>
      <c r="AA174" s="76"/>
      <c r="AB174" s="76"/>
      <c r="AC174" s="76"/>
      <c r="AD174" s="76"/>
      <c r="AE174" s="76"/>
      <c r="AF174" s="76"/>
      <c r="AG174" s="76"/>
      <c r="AH174" s="76"/>
      <c r="AI174" s="89">
        <f t="shared" ref="AI174" si="331">SUM(X174:AH174)</f>
        <v>0</v>
      </c>
      <c r="AJ174" s="52"/>
      <c r="AK174" s="52"/>
      <c r="AL174" s="52"/>
      <c r="AM174" s="52"/>
      <c r="AN174" s="52"/>
      <c r="AO174" s="52"/>
      <c r="AP174" s="52"/>
      <c r="AQ174" s="52"/>
      <c r="AR174" s="52"/>
      <c r="AS174" s="52"/>
      <c r="AT174" s="52"/>
      <c r="AU174" s="52"/>
      <c r="AV174" s="52"/>
      <c r="AW174" s="52"/>
      <c r="AX174" s="52"/>
      <c r="AY174" s="52"/>
      <c r="AZ174" s="143"/>
      <c r="BA174" s="52"/>
      <c r="BB174" s="52"/>
      <c r="BC174" s="52"/>
      <c r="BD174" s="52"/>
      <c r="BE174" s="52"/>
      <c r="BF174" s="52"/>
      <c r="BG174" s="52"/>
      <c r="BH174" s="52"/>
      <c r="BI174" s="52"/>
      <c r="BJ174" s="84">
        <f>SUM(BA174:BI174)</f>
        <v>0</v>
      </c>
      <c r="BK174" s="97">
        <f t="shared" si="320"/>
        <v>0</v>
      </c>
      <c r="BL174" s="97">
        <f t="shared" si="318"/>
        <v>0</v>
      </c>
    </row>
    <row r="175" spans="1:64" s="17" customFormat="1" x14ac:dyDescent="0.25">
      <c r="A175" s="57" t="s">
        <v>489</v>
      </c>
      <c r="B175" s="70">
        <f t="shared" ref="B175:AG175" si="332">+B176+B182+B185+B179</f>
        <v>0</v>
      </c>
      <c r="C175" s="70">
        <f t="shared" si="332"/>
        <v>0</v>
      </c>
      <c r="D175" s="70">
        <f t="shared" si="332"/>
        <v>0</v>
      </c>
      <c r="E175" s="70">
        <f t="shared" si="332"/>
        <v>0</v>
      </c>
      <c r="F175" s="70">
        <f t="shared" si="332"/>
        <v>0</v>
      </c>
      <c r="G175" s="70">
        <f t="shared" si="332"/>
        <v>0</v>
      </c>
      <c r="H175" s="70">
        <f t="shared" si="332"/>
        <v>0</v>
      </c>
      <c r="I175" s="70">
        <f t="shared" si="332"/>
        <v>0</v>
      </c>
      <c r="J175" s="70">
        <f t="shared" si="332"/>
        <v>0</v>
      </c>
      <c r="K175" s="70">
        <f t="shared" si="332"/>
        <v>0</v>
      </c>
      <c r="L175" s="70">
        <f t="shared" si="332"/>
        <v>0</v>
      </c>
      <c r="M175" s="70">
        <f t="shared" si="332"/>
        <v>0</v>
      </c>
      <c r="N175" s="70">
        <f t="shared" si="332"/>
        <v>0</v>
      </c>
      <c r="O175" s="70">
        <f t="shared" si="332"/>
        <v>0</v>
      </c>
      <c r="P175" s="70">
        <f t="shared" si="332"/>
        <v>0</v>
      </c>
      <c r="Q175" s="70">
        <f t="shared" si="332"/>
        <v>0</v>
      </c>
      <c r="R175" s="70">
        <f t="shared" si="332"/>
        <v>0</v>
      </c>
      <c r="S175" s="70">
        <f t="shared" si="332"/>
        <v>0</v>
      </c>
      <c r="T175" s="70">
        <f t="shared" si="332"/>
        <v>0</v>
      </c>
      <c r="U175" s="70">
        <f t="shared" si="332"/>
        <v>0</v>
      </c>
      <c r="V175" s="70">
        <f t="shared" si="332"/>
        <v>0</v>
      </c>
      <c r="W175" s="92">
        <f t="shared" si="332"/>
        <v>0</v>
      </c>
      <c r="X175" s="75">
        <f t="shared" si="332"/>
        <v>0</v>
      </c>
      <c r="Y175" s="75">
        <f t="shared" si="332"/>
        <v>0</v>
      </c>
      <c r="Z175" s="75">
        <f t="shared" si="332"/>
        <v>0</v>
      </c>
      <c r="AA175" s="75">
        <f t="shared" si="332"/>
        <v>0</v>
      </c>
      <c r="AB175" s="75">
        <f t="shared" si="332"/>
        <v>0</v>
      </c>
      <c r="AC175" s="75">
        <f t="shared" si="332"/>
        <v>0</v>
      </c>
      <c r="AD175" s="75">
        <f t="shared" si="332"/>
        <v>0</v>
      </c>
      <c r="AE175" s="75">
        <f t="shared" si="332"/>
        <v>0</v>
      </c>
      <c r="AF175" s="75">
        <f t="shared" si="332"/>
        <v>0</v>
      </c>
      <c r="AG175" s="75">
        <f t="shared" si="332"/>
        <v>0</v>
      </c>
      <c r="AH175" s="75">
        <f t="shared" ref="AH175:BJ175" si="333">+AH176+AH182+AH185+AH179</f>
        <v>0</v>
      </c>
      <c r="AI175" s="88">
        <f t="shared" si="333"/>
        <v>0</v>
      </c>
      <c r="AJ175" s="24">
        <f t="shared" si="333"/>
        <v>0</v>
      </c>
      <c r="AK175" s="24">
        <f t="shared" si="333"/>
        <v>0</v>
      </c>
      <c r="AL175" s="24">
        <f t="shared" si="333"/>
        <v>0</v>
      </c>
      <c r="AM175" s="24">
        <f t="shared" si="333"/>
        <v>0</v>
      </c>
      <c r="AN175" s="24">
        <f t="shared" si="333"/>
        <v>0</v>
      </c>
      <c r="AO175" s="24">
        <f t="shared" si="333"/>
        <v>0</v>
      </c>
      <c r="AP175" s="24">
        <f t="shared" si="333"/>
        <v>0</v>
      </c>
      <c r="AQ175" s="24">
        <f t="shared" si="333"/>
        <v>0</v>
      </c>
      <c r="AR175" s="24">
        <f t="shared" si="333"/>
        <v>0</v>
      </c>
      <c r="AS175" s="24">
        <f t="shared" si="333"/>
        <v>0</v>
      </c>
      <c r="AT175" s="24">
        <f t="shared" si="333"/>
        <v>0</v>
      </c>
      <c r="AU175" s="24">
        <f t="shared" si="333"/>
        <v>0</v>
      </c>
      <c r="AV175" s="24">
        <f t="shared" si="333"/>
        <v>0</v>
      </c>
      <c r="AW175" s="24">
        <f t="shared" si="333"/>
        <v>0</v>
      </c>
      <c r="AX175" s="24">
        <f t="shared" si="333"/>
        <v>0</v>
      </c>
      <c r="AY175" s="24">
        <f t="shared" si="333"/>
        <v>0</v>
      </c>
      <c r="AZ175" s="142">
        <f t="shared" si="333"/>
        <v>0</v>
      </c>
      <c r="BA175" s="24">
        <f t="shared" si="333"/>
        <v>0</v>
      </c>
      <c r="BB175" s="24">
        <f t="shared" si="333"/>
        <v>0</v>
      </c>
      <c r="BC175" s="24">
        <f t="shared" si="333"/>
        <v>0</v>
      </c>
      <c r="BD175" s="24">
        <f t="shared" si="333"/>
        <v>0</v>
      </c>
      <c r="BE175" s="24">
        <f t="shared" si="333"/>
        <v>0</v>
      </c>
      <c r="BF175" s="24">
        <f t="shared" si="333"/>
        <v>0</v>
      </c>
      <c r="BG175" s="24">
        <f t="shared" si="333"/>
        <v>0</v>
      </c>
      <c r="BH175" s="24">
        <f t="shared" si="333"/>
        <v>0</v>
      </c>
      <c r="BI175" s="24">
        <f t="shared" si="333"/>
        <v>0</v>
      </c>
      <c r="BJ175" s="83">
        <f t="shared" si="333"/>
        <v>0</v>
      </c>
      <c r="BK175" s="95">
        <f t="shared" si="320"/>
        <v>0</v>
      </c>
      <c r="BL175" s="95">
        <f t="shared" si="318"/>
        <v>0</v>
      </c>
    </row>
    <row r="176" spans="1:64" s="17" customFormat="1" ht="45" x14ac:dyDescent="0.25">
      <c r="A176" s="58" t="s">
        <v>490</v>
      </c>
      <c r="B176" s="70">
        <f t="shared" ref="B176:BJ176" si="334">+B177</f>
        <v>0</v>
      </c>
      <c r="C176" s="70">
        <f t="shared" si="334"/>
        <v>0</v>
      </c>
      <c r="D176" s="70">
        <f t="shared" si="334"/>
        <v>0</v>
      </c>
      <c r="E176" s="70">
        <f t="shared" si="334"/>
        <v>0</v>
      </c>
      <c r="F176" s="70">
        <f t="shared" si="334"/>
        <v>0</v>
      </c>
      <c r="G176" s="70">
        <f t="shared" si="334"/>
        <v>0</v>
      </c>
      <c r="H176" s="70">
        <f t="shared" si="334"/>
        <v>0</v>
      </c>
      <c r="I176" s="70">
        <f t="shared" si="334"/>
        <v>0</v>
      </c>
      <c r="J176" s="70">
        <f t="shared" si="334"/>
        <v>0</v>
      </c>
      <c r="K176" s="70">
        <f t="shared" si="334"/>
        <v>0</v>
      </c>
      <c r="L176" s="70">
        <f t="shared" si="334"/>
        <v>0</v>
      </c>
      <c r="M176" s="70">
        <f t="shared" si="334"/>
        <v>0</v>
      </c>
      <c r="N176" s="70">
        <f t="shared" si="334"/>
        <v>0</v>
      </c>
      <c r="O176" s="70">
        <f t="shared" si="334"/>
        <v>0</v>
      </c>
      <c r="P176" s="70">
        <f t="shared" si="334"/>
        <v>0</v>
      </c>
      <c r="Q176" s="70">
        <f t="shared" si="334"/>
        <v>0</v>
      </c>
      <c r="R176" s="70">
        <f t="shared" si="334"/>
        <v>0</v>
      </c>
      <c r="S176" s="70">
        <f t="shared" si="334"/>
        <v>0</v>
      </c>
      <c r="T176" s="70">
        <f t="shared" si="334"/>
        <v>0</v>
      </c>
      <c r="U176" s="70">
        <f t="shared" si="334"/>
        <v>0</v>
      </c>
      <c r="V176" s="70">
        <f t="shared" si="334"/>
        <v>0</v>
      </c>
      <c r="W176" s="92">
        <f t="shared" si="334"/>
        <v>0</v>
      </c>
      <c r="X176" s="75">
        <f t="shared" si="334"/>
        <v>0</v>
      </c>
      <c r="Y176" s="75">
        <f t="shared" si="334"/>
        <v>0</v>
      </c>
      <c r="Z176" s="75">
        <f t="shared" si="334"/>
        <v>0</v>
      </c>
      <c r="AA176" s="75">
        <f t="shared" si="334"/>
        <v>0</v>
      </c>
      <c r="AB176" s="75">
        <f t="shared" si="334"/>
        <v>0</v>
      </c>
      <c r="AC176" s="75">
        <f t="shared" si="334"/>
        <v>0</v>
      </c>
      <c r="AD176" s="75">
        <f t="shared" si="334"/>
        <v>0</v>
      </c>
      <c r="AE176" s="75">
        <f t="shared" si="334"/>
        <v>0</v>
      </c>
      <c r="AF176" s="75">
        <f t="shared" si="334"/>
        <v>0</v>
      </c>
      <c r="AG176" s="75">
        <f t="shared" si="334"/>
        <v>0</v>
      </c>
      <c r="AH176" s="75">
        <f t="shared" si="334"/>
        <v>0</v>
      </c>
      <c r="AI176" s="88">
        <f t="shared" si="334"/>
        <v>0</v>
      </c>
      <c r="AJ176" s="24">
        <f t="shared" si="334"/>
        <v>0</v>
      </c>
      <c r="AK176" s="24">
        <f t="shared" si="334"/>
        <v>0</v>
      </c>
      <c r="AL176" s="24">
        <f t="shared" si="334"/>
        <v>0</v>
      </c>
      <c r="AM176" s="24">
        <f t="shared" si="334"/>
        <v>0</v>
      </c>
      <c r="AN176" s="24">
        <f t="shared" si="334"/>
        <v>0</v>
      </c>
      <c r="AO176" s="24">
        <f t="shared" si="334"/>
        <v>0</v>
      </c>
      <c r="AP176" s="24">
        <f t="shared" si="334"/>
        <v>0</v>
      </c>
      <c r="AQ176" s="24">
        <f t="shared" si="334"/>
        <v>0</v>
      </c>
      <c r="AR176" s="24">
        <f t="shared" si="334"/>
        <v>0</v>
      </c>
      <c r="AS176" s="24">
        <f t="shared" si="334"/>
        <v>0</v>
      </c>
      <c r="AT176" s="24">
        <f t="shared" si="334"/>
        <v>0</v>
      </c>
      <c r="AU176" s="24">
        <f t="shared" si="334"/>
        <v>0</v>
      </c>
      <c r="AV176" s="24">
        <f>+AV177</f>
        <v>0</v>
      </c>
      <c r="AW176" s="24">
        <f>+AW177</f>
        <v>0</v>
      </c>
      <c r="AX176" s="24">
        <f>+AX177</f>
        <v>0</v>
      </c>
      <c r="AY176" s="24">
        <f>+AY177</f>
        <v>0</v>
      </c>
      <c r="AZ176" s="142">
        <f>+AZ177</f>
        <v>0</v>
      </c>
      <c r="BA176" s="24">
        <f t="shared" si="334"/>
        <v>0</v>
      </c>
      <c r="BB176" s="24">
        <f t="shared" si="334"/>
        <v>0</v>
      </c>
      <c r="BC176" s="24">
        <f t="shared" si="334"/>
        <v>0</v>
      </c>
      <c r="BD176" s="24">
        <f t="shared" si="334"/>
        <v>0</v>
      </c>
      <c r="BE176" s="24">
        <f t="shared" si="334"/>
        <v>0</v>
      </c>
      <c r="BF176" s="24">
        <f t="shared" si="334"/>
        <v>0</v>
      </c>
      <c r="BG176" s="24">
        <f t="shared" si="334"/>
        <v>0</v>
      </c>
      <c r="BH176" s="24">
        <f t="shared" si="334"/>
        <v>0</v>
      </c>
      <c r="BI176" s="24">
        <f t="shared" si="334"/>
        <v>0</v>
      </c>
      <c r="BJ176" s="83">
        <f t="shared" si="334"/>
        <v>0</v>
      </c>
      <c r="BK176" s="95">
        <f t="shared" si="320"/>
        <v>0</v>
      </c>
      <c r="BL176" s="95">
        <f t="shared" si="318"/>
        <v>0</v>
      </c>
    </row>
    <row r="177" spans="1:64" s="17" customFormat="1" ht="45" x14ac:dyDescent="0.25">
      <c r="A177" s="59" t="s">
        <v>491</v>
      </c>
      <c r="B177" s="70">
        <f t="shared" ref="B177:AG177" si="335">SUM(B178:B178)</f>
        <v>0</v>
      </c>
      <c r="C177" s="70">
        <f t="shared" si="335"/>
        <v>0</v>
      </c>
      <c r="D177" s="70">
        <f t="shared" si="335"/>
        <v>0</v>
      </c>
      <c r="E177" s="70">
        <f t="shared" si="335"/>
        <v>0</v>
      </c>
      <c r="F177" s="70">
        <f t="shared" si="335"/>
        <v>0</v>
      </c>
      <c r="G177" s="70">
        <f t="shared" si="335"/>
        <v>0</v>
      </c>
      <c r="H177" s="70">
        <f t="shared" si="335"/>
        <v>0</v>
      </c>
      <c r="I177" s="70">
        <f t="shared" si="335"/>
        <v>0</v>
      </c>
      <c r="J177" s="70">
        <f t="shared" si="335"/>
        <v>0</v>
      </c>
      <c r="K177" s="70">
        <f t="shared" si="335"/>
        <v>0</v>
      </c>
      <c r="L177" s="70">
        <f t="shared" si="335"/>
        <v>0</v>
      </c>
      <c r="M177" s="70">
        <f t="shared" si="335"/>
        <v>0</v>
      </c>
      <c r="N177" s="70">
        <f t="shared" si="335"/>
        <v>0</v>
      </c>
      <c r="O177" s="70">
        <f t="shared" si="335"/>
        <v>0</v>
      </c>
      <c r="P177" s="70">
        <f t="shared" si="335"/>
        <v>0</v>
      </c>
      <c r="Q177" s="70">
        <f t="shared" si="335"/>
        <v>0</v>
      </c>
      <c r="R177" s="70">
        <f t="shared" si="335"/>
        <v>0</v>
      </c>
      <c r="S177" s="70">
        <f t="shared" si="335"/>
        <v>0</v>
      </c>
      <c r="T177" s="70">
        <f t="shared" si="335"/>
        <v>0</v>
      </c>
      <c r="U177" s="70">
        <f t="shared" si="335"/>
        <v>0</v>
      </c>
      <c r="V177" s="70">
        <f t="shared" si="335"/>
        <v>0</v>
      </c>
      <c r="W177" s="92">
        <f t="shared" si="335"/>
        <v>0</v>
      </c>
      <c r="X177" s="75">
        <f t="shared" si="335"/>
        <v>0</v>
      </c>
      <c r="Y177" s="75">
        <f t="shared" si="335"/>
        <v>0</v>
      </c>
      <c r="Z177" s="75">
        <f t="shared" si="335"/>
        <v>0</v>
      </c>
      <c r="AA177" s="75">
        <f t="shared" si="335"/>
        <v>0</v>
      </c>
      <c r="AB177" s="75">
        <f t="shared" si="335"/>
        <v>0</v>
      </c>
      <c r="AC177" s="75">
        <f t="shared" si="335"/>
        <v>0</v>
      </c>
      <c r="AD177" s="75">
        <f t="shared" si="335"/>
        <v>0</v>
      </c>
      <c r="AE177" s="75">
        <f t="shared" si="335"/>
        <v>0</v>
      </c>
      <c r="AF177" s="75">
        <f t="shared" si="335"/>
        <v>0</v>
      </c>
      <c r="AG177" s="75">
        <f t="shared" si="335"/>
        <v>0</v>
      </c>
      <c r="AH177" s="75">
        <f t="shared" ref="AH177:BJ177" si="336">SUM(AH178:AH178)</f>
        <v>0</v>
      </c>
      <c r="AI177" s="88">
        <f t="shared" si="336"/>
        <v>0</v>
      </c>
      <c r="AJ177" s="24">
        <f t="shared" si="336"/>
        <v>0</v>
      </c>
      <c r="AK177" s="24">
        <f t="shared" si="336"/>
        <v>0</v>
      </c>
      <c r="AL177" s="24">
        <f t="shared" si="336"/>
        <v>0</v>
      </c>
      <c r="AM177" s="24">
        <f t="shared" si="336"/>
        <v>0</v>
      </c>
      <c r="AN177" s="24">
        <f t="shared" si="336"/>
        <v>0</v>
      </c>
      <c r="AO177" s="24">
        <f t="shared" si="336"/>
        <v>0</v>
      </c>
      <c r="AP177" s="24">
        <f t="shared" si="336"/>
        <v>0</v>
      </c>
      <c r="AQ177" s="24">
        <f t="shared" si="336"/>
        <v>0</v>
      </c>
      <c r="AR177" s="24">
        <f t="shared" si="336"/>
        <v>0</v>
      </c>
      <c r="AS177" s="24">
        <f t="shared" si="336"/>
        <v>0</v>
      </c>
      <c r="AT177" s="24">
        <f t="shared" si="336"/>
        <v>0</v>
      </c>
      <c r="AU177" s="24">
        <f t="shared" si="336"/>
        <v>0</v>
      </c>
      <c r="AV177" s="24">
        <f t="shared" si="336"/>
        <v>0</v>
      </c>
      <c r="AW177" s="24">
        <f t="shared" si="336"/>
        <v>0</v>
      </c>
      <c r="AX177" s="24">
        <f t="shared" si="336"/>
        <v>0</v>
      </c>
      <c r="AY177" s="24">
        <f t="shared" si="336"/>
        <v>0</v>
      </c>
      <c r="AZ177" s="142">
        <f t="shared" si="336"/>
        <v>0</v>
      </c>
      <c r="BA177" s="24">
        <f t="shared" si="336"/>
        <v>0</v>
      </c>
      <c r="BB177" s="24">
        <f t="shared" si="336"/>
        <v>0</v>
      </c>
      <c r="BC177" s="24">
        <f t="shared" si="336"/>
        <v>0</v>
      </c>
      <c r="BD177" s="24">
        <f t="shared" si="336"/>
        <v>0</v>
      </c>
      <c r="BE177" s="24">
        <f t="shared" si="336"/>
        <v>0</v>
      </c>
      <c r="BF177" s="24">
        <f t="shared" si="336"/>
        <v>0</v>
      </c>
      <c r="BG177" s="24">
        <f t="shared" si="336"/>
        <v>0</v>
      </c>
      <c r="BH177" s="24">
        <f t="shared" si="336"/>
        <v>0</v>
      </c>
      <c r="BI177" s="24">
        <f t="shared" si="336"/>
        <v>0</v>
      </c>
      <c r="BJ177" s="83">
        <f t="shared" si="336"/>
        <v>0</v>
      </c>
      <c r="BK177" s="95">
        <f t="shared" si="320"/>
        <v>0</v>
      </c>
      <c r="BL177" s="95">
        <f t="shared" si="318"/>
        <v>0</v>
      </c>
    </row>
    <row r="178" spans="1:64" s="19" customFormat="1" ht="30" x14ac:dyDescent="0.25">
      <c r="A178" s="60" t="s">
        <v>627</v>
      </c>
      <c r="B178" s="71">
        <v>0</v>
      </c>
      <c r="C178" s="71">
        <v>0</v>
      </c>
      <c r="D178" s="71">
        <v>0</v>
      </c>
      <c r="E178" s="71">
        <v>0</v>
      </c>
      <c r="F178" s="71">
        <v>0</v>
      </c>
      <c r="G178" s="71">
        <v>0</v>
      </c>
      <c r="H178" s="71">
        <v>0</v>
      </c>
      <c r="I178" s="71">
        <v>0</v>
      </c>
      <c r="J178" s="71">
        <v>0</v>
      </c>
      <c r="K178" s="71">
        <v>0</v>
      </c>
      <c r="L178" s="71">
        <v>0</v>
      </c>
      <c r="M178" s="71">
        <v>0</v>
      </c>
      <c r="N178" s="71">
        <v>0</v>
      </c>
      <c r="O178" s="71">
        <v>0</v>
      </c>
      <c r="P178" s="71">
        <v>0</v>
      </c>
      <c r="Q178" s="71">
        <v>0</v>
      </c>
      <c r="R178" s="71">
        <v>0</v>
      </c>
      <c r="S178" s="71">
        <v>0</v>
      </c>
      <c r="T178" s="71">
        <v>0</v>
      </c>
      <c r="U178" s="71">
        <v>0</v>
      </c>
      <c r="V178" s="71">
        <v>0</v>
      </c>
      <c r="W178" s="93">
        <f>SUM(B178:V178)</f>
        <v>0</v>
      </c>
      <c r="X178" s="76"/>
      <c r="Y178" s="76"/>
      <c r="Z178" s="76"/>
      <c r="AA178" s="76"/>
      <c r="AB178" s="76"/>
      <c r="AC178" s="76"/>
      <c r="AD178" s="76"/>
      <c r="AE178" s="76"/>
      <c r="AF178" s="76"/>
      <c r="AG178" s="76"/>
      <c r="AH178" s="76"/>
      <c r="AI178" s="89">
        <f t="shared" ref="AI178" si="337">SUM(X178:AH178)</f>
        <v>0</v>
      </c>
      <c r="AJ178" s="52"/>
      <c r="AK178" s="52"/>
      <c r="AL178" s="52"/>
      <c r="AM178" s="52"/>
      <c r="AN178" s="52"/>
      <c r="AO178" s="52"/>
      <c r="AP178" s="52"/>
      <c r="AQ178" s="52"/>
      <c r="AR178" s="52"/>
      <c r="AS178" s="52"/>
      <c r="AT178" s="52"/>
      <c r="AU178" s="52"/>
      <c r="AV178" s="52"/>
      <c r="AW178" s="52"/>
      <c r="AX178" s="52"/>
      <c r="AY178" s="52"/>
      <c r="AZ178" s="143"/>
      <c r="BA178" s="52"/>
      <c r="BB178" s="52"/>
      <c r="BC178" s="52"/>
      <c r="BD178" s="52"/>
      <c r="BE178" s="52"/>
      <c r="BF178" s="52"/>
      <c r="BG178" s="52"/>
      <c r="BH178" s="52"/>
      <c r="BI178" s="52"/>
      <c r="BJ178" s="84">
        <f>SUM(BA178:BI178)</f>
        <v>0</v>
      </c>
      <c r="BK178" s="97">
        <f t="shared" si="320"/>
        <v>0</v>
      </c>
      <c r="BL178" s="97">
        <f t="shared" si="318"/>
        <v>0</v>
      </c>
    </row>
    <row r="179" spans="1:64" s="17" customFormat="1" ht="30" x14ac:dyDescent="0.25">
      <c r="A179" s="58" t="s">
        <v>492</v>
      </c>
      <c r="B179" s="70">
        <f t="shared" ref="B179:BJ179" si="338">+B180</f>
        <v>0</v>
      </c>
      <c r="C179" s="70">
        <f t="shared" si="338"/>
        <v>0</v>
      </c>
      <c r="D179" s="70">
        <f t="shared" si="338"/>
        <v>0</v>
      </c>
      <c r="E179" s="70">
        <f t="shared" si="338"/>
        <v>0</v>
      </c>
      <c r="F179" s="70">
        <f t="shared" si="338"/>
        <v>0</v>
      </c>
      <c r="G179" s="70">
        <f t="shared" si="338"/>
        <v>0</v>
      </c>
      <c r="H179" s="70">
        <f t="shared" si="338"/>
        <v>0</v>
      </c>
      <c r="I179" s="70">
        <f t="shared" si="338"/>
        <v>0</v>
      </c>
      <c r="J179" s="70">
        <f t="shared" si="338"/>
        <v>0</v>
      </c>
      <c r="K179" s="70">
        <f t="shared" si="338"/>
        <v>0</v>
      </c>
      <c r="L179" s="70">
        <f t="shared" si="338"/>
        <v>0</v>
      </c>
      <c r="M179" s="70">
        <f t="shared" si="338"/>
        <v>0</v>
      </c>
      <c r="N179" s="70">
        <f t="shared" si="338"/>
        <v>0</v>
      </c>
      <c r="O179" s="70">
        <f t="shared" si="338"/>
        <v>0</v>
      </c>
      <c r="P179" s="70">
        <f t="shared" si="338"/>
        <v>0</v>
      </c>
      <c r="Q179" s="70">
        <f t="shared" si="338"/>
        <v>0</v>
      </c>
      <c r="R179" s="70">
        <f t="shared" si="338"/>
        <v>0</v>
      </c>
      <c r="S179" s="70">
        <f t="shared" si="338"/>
        <v>0</v>
      </c>
      <c r="T179" s="70">
        <f t="shared" si="338"/>
        <v>0</v>
      </c>
      <c r="U179" s="70">
        <f t="shared" si="338"/>
        <v>0</v>
      </c>
      <c r="V179" s="70">
        <f t="shared" si="338"/>
        <v>0</v>
      </c>
      <c r="W179" s="92">
        <f t="shared" si="338"/>
        <v>0</v>
      </c>
      <c r="X179" s="75">
        <f t="shared" si="338"/>
        <v>0</v>
      </c>
      <c r="Y179" s="75">
        <f t="shared" si="338"/>
        <v>0</v>
      </c>
      <c r="Z179" s="75">
        <f t="shared" si="338"/>
        <v>0</v>
      </c>
      <c r="AA179" s="75">
        <f t="shared" si="338"/>
        <v>0</v>
      </c>
      <c r="AB179" s="75">
        <f t="shared" si="338"/>
        <v>0</v>
      </c>
      <c r="AC179" s="75">
        <f t="shared" si="338"/>
        <v>0</v>
      </c>
      <c r="AD179" s="75">
        <f t="shared" si="338"/>
        <v>0</v>
      </c>
      <c r="AE179" s="75">
        <f t="shared" si="338"/>
        <v>0</v>
      </c>
      <c r="AF179" s="75">
        <f t="shared" si="338"/>
        <v>0</v>
      </c>
      <c r="AG179" s="75">
        <f t="shared" si="338"/>
        <v>0</v>
      </c>
      <c r="AH179" s="75">
        <f t="shared" si="338"/>
        <v>0</v>
      </c>
      <c r="AI179" s="88">
        <f t="shared" si="338"/>
        <v>0</v>
      </c>
      <c r="AJ179" s="24">
        <f t="shared" si="338"/>
        <v>0</v>
      </c>
      <c r="AK179" s="24">
        <f t="shared" si="338"/>
        <v>0</v>
      </c>
      <c r="AL179" s="24">
        <f t="shared" si="338"/>
        <v>0</v>
      </c>
      <c r="AM179" s="24">
        <f t="shared" si="338"/>
        <v>0</v>
      </c>
      <c r="AN179" s="24">
        <f t="shared" si="338"/>
        <v>0</v>
      </c>
      <c r="AO179" s="24">
        <f t="shared" si="338"/>
        <v>0</v>
      </c>
      <c r="AP179" s="24">
        <f t="shared" si="338"/>
        <v>0</v>
      </c>
      <c r="AQ179" s="24">
        <f t="shared" si="338"/>
        <v>0</v>
      </c>
      <c r="AR179" s="24">
        <f t="shared" si="338"/>
        <v>0</v>
      </c>
      <c r="AS179" s="24">
        <f t="shared" si="338"/>
        <v>0</v>
      </c>
      <c r="AT179" s="24">
        <f t="shared" si="338"/>
        <v>0</v>
      </c>
      <c r="AU179" s="24">
        <f t="shared" si="338"/>
        <v>0</v>
      </c>
      <c r="AV179" s="24">
        <f>+AV180</f>
        <v>0</v>
      </c>
      <c r="AW179" s="24">
        <f>+AW180</f>
        <v>0</v>
      </c>
      <c r="AX179" s="24">
        <f>+AX180</f>
        <v>0</v>
      </c>
      <c r="AY179" s="24">
        <f>+AY180</f>
        <v>0</v>
      </c>
      <c r="AZ179" s="142">
        <f>+AZ180</f>
        <v>0</v>
      </c>
      <c r="BA179" s="24">
        <f t="shared" si="338"/>
        <v>0</v>
      </c>
      <c r="BB179" s="24">
        <f t="shared" si="338"/>
        <v>0</v>
      </c>
      <c r="BC179" s="24">
        <f t="shared" si="338"/>
        <v>0</v>
      </c>
      <c r="BD179" s="24">
        <f t="shared" si="338"/>
        <v>0</v>
      </c>
      <c r="BE179" s="24">
        <f t="shared" si="338"/>
        <v>0</v>
      </c>
      <c r="BF179" s="24">
        <f t="shared" si="338"/>
        <v>0</v>
      </c>
      <c r="BG179" s="24">
        <f t="shared" si="338"/>
        <v>0</v>
      </c>
      <c r="BH179" s="24">
        <f t="shared" si="338"/>
        <v>0</v>
      </c>
      <c r="BI179" s="24">
        <f t="shared" si="338"/>
        <v>0</v>
      </c>
      <c r="BJ179" s="83">
        <f t="shared" si="338"/>
        <v>0</v>
      </c>
      <c r="BK179" s="95">
        <f t="shared" si="320"/>
        <v>0</v>
      </c>
      <c r="BL179" s="95">
        <f t="shared" si="318"/>
        <v>0</v>
      </c>
    </row>
    <row r="180" spans="1:64" s="17" customFormat="1" ht="30" x14ac:dyDescent="0.25">
      <c r="A180" s="59" t="s">
        <v>493</v>
      </c>
      <c r="B180" s="70">
        <f t="shared" ref="B180:AG180" si="339">SUM(B181:B181)</f>
        <v>0</v>
      </c>
      <c r="C180" s="70">
        <f t="shared" si="339"/>
        <v>0</v>
      </c>
      <c r="D180" s="70">
        <f t="shared" si="339"/>
        <v>0</v>
      </c>
      <c r="E180" s="70">
        <f t="shared" si="339"/>
        <v>0</v>
      </c>
      <c r="F180" s="70">
        <f t="shared" si="339"/>
        <v>0</v>
      </c>
      <c r="G180" s="70">
        <f t="shared" si="339"/>
        <v>0</v>
      </c>
      <c r="H180" s="70">
        <f t="shared" si="339"/>
        <v>0</v>
      </c>
      <c r="I180" s="70">
        <f t="shared" si="339"/>
        <v>0</v>
      </c>
      <c r="J180" s="70">
        <f t="shared" si="339"/>
        <v>0</v>
      </c>
      <c r="K180" s="70">
        <f t="shared" si="339"/>
        <v>0</v>
      </c>
      <c r="L180" s="70">
        <f t="shared" si="339"/>
        <v>0</v>
      </c>
      <c r="M180" s="70">
        <f t="shared" si="339"/>
        <v>0</v>
      </c>
      <c r="N180" s="70">
        <f t="shared" si="339"/>
        <v>0</v>
      </c>
      <c r="O180" s="70">
        <f t="shared" si="339"/>
        <v>0</v>
      </c>
      <c r="P180" s="70">
        <f t="shared" si="339"/>
        <v>0</v>
      </c>
      <c r="Q180" s="70">
        <f t="shared" si="339"/>
        <v>0</v>
      </c>
      <c r="R180" s="70">
        <f t="shared" si="339"/>
        <v>0</v>
      </c>
      <c r="S180" s="70">
        <f t="shared" si="339"/>
        <v>0</v>
      </c>
      <c r="T180" s="70">
        <f t="shared" si="339"/>
        <v>0</v>
      </c>
      <c r="U180" s="70">
        <f t="shared" si="339"/>
        <v>0</v>
      </c>
      <c r="V180" s="70">
        <f t="shared" si="339"/>
        <v>0</v>
      </c>
      <c r="W180" s="92">
        <f t="shared" si="339"/>
        <v>0</v>
      </c>
      <c r="X180" s="75">
        <f t="shared" si="339"/>
        <v>0</v>
      </c>
      <c r="Y180" s="75">
        <f t="shared" si="339"/>
        <v>0</v>
      </c>
      <c r="Z180" s="75">
        <f t="shared" si="339"/>
        <v>0</v>
      </c>
      <c r="AA180" s="75">
        <f t="shared" si="339"/>
        <v>0</v>
      </c>
      <c r="AB180" s="75">
        <f t="shared" si="339"/>
        <v>0</v>
      </c>
      <c r="AC180" s="75">
        <f t="shared" si="339"/>
        <v>0</v>
      </c>
      <c r="AD180" s="75">
        <f t="shared" si="339"/>
        <v>0</v>
      </c>
      <c r="AE180" s="75">
        <f t="shared" si="339"/>
        <v>0</v>
      </c>
      <c r="AF180" s="75">
        <f t="shared" si="339"/>
        <v>0</v>
      </c>
      <c r="AG180" s="75">
        <f t="shared" si="339"/>
        <v>0</v>
      </c>
      <c r="AH180" s="75">
        <f t="shared" ref="AH180:BJ180" si="340">SUM(AH181:AH181)</f>
        <v>0</v>
      </c>
      <c r="AI180" s="88">
        <f t="shared" si="340"/>
        <v>0</v>
      </c>
      <c r="AJ180" s="24">
        <f t="shared" si="340"/>
        <v>0</v>
      </c>
      <c r="AK180" s="24">
        <f t="shared" si="340"/>
        <v>0</v>
      </c>
      <c r="AL180" s="24">
        <f t="shared" si="340"/>
        <v>0</v>
      </c>
      <c r="AM180" s="24">
        <f t="shared" si="340"/>
        <v>0</v>
      </c>
      <c r="AN180" s="24">
        <f t="shared" si="340"/>
        <v>0</v>
      </c>
      <c r="AO180" s="24">
        <f t="shared" si="340"/>
        <v>0</v>
      </c>
      <c r="AP180" s="24">
        <f t="shared" si="340"/>
        <v>0</v>
      </c>
      <c r="AQ180" s="24">
        <f t="shared" si="340"/>
        <v>0</v>
      </c>
      <c r="AR180" s="24">
        <f t="shared" si="340"/>
        <v>0</v>
      </c>
      <c r="AS180" s="24">
        <f t="shared" si="340"/>
        <v>0</v>
      </c>
      <c r="AT180" s="24">
        <f t="shared" si="340"/>
        <v>0</v>
      </c>
      <c r="AU180" s="24">
        <f t="shared" si="340"/>
        <v>0</v>
      </c>
      <c r="AV180" s="24">
        <f t="shared" si="340"/>
        <v>0</v>
      </c>
      <c r="AW180" s="24">
        <f t="shared" si="340"/>
        <v>0</v>
      </c>
      <c r="AX180" s="24">
        <f t="shared" si="340"/>
        <v>0</v>
      </c>
      <c r="AY180" s="24">
        <f t="shared" si="340"/>
        <v>0</v>
      </c>
      <c r="AZ180" s="142">
        <f t="shared" si="340"/>
        <v>0</v>
      </c>
      <c r="BA180" s="24">
        <f t="shared" si="340"/>
        <v>0</v>
      </c>
      <c r="BB180" s="24">
        <f t="shared" si="340"/>
        <v>0</v>
      </c>
      <c r="BC180" s="24">
        <f t="shared" si="340"/>
        <v>0</v>
      </c>
      <c r="BD180" s="24">
        <f t="shared" si="340"/>
        <v>0</v>
      </c>
      <c r="BE180" s="24">
        <f t="shared" si="340"/>
        <v>0</v>
      </c>
      <c r="BF180" s="24">
        <f t="shared" si="340"/>
        <v>0</v>
      </c>
      <c r="BG180" s="24">
        <f t="shared" si="340"/>
        <v>0</v>
      </c>
      <c r="BH180" s="24">
        <f t="shared" si="340"/>
        <v>0</v>
      </c>
      <c r="BI180" s="24">
        <f t="shared" si="340"/>
        <v>0</v>
      </c>
      <c r="BJ180" s="83">
        <f t="shared" si="340"/>
        <v>0</v>
      </c>
      <c r="BK180" s="95">
        <f t="shared" si="320"/>
        <v>0</v>
      </c>
      <c r="BL180" s="95">
        <f t="shared" si="318"/>
        <v>0</v>
      </c>
    </row>
    <row r="181" spans="1:64" s="19" customFormat="1" x14ac:dyDescent="0.25">
      <c r="A181" s="60" t="s">
        <v>387</v>
      </c>
      <c r="B181" s="71">
        <v>0</v>
      </c>
      <c r="C181" s="71">
        <v>0</v>
      </c>
      <c r="D181" s="71">
        <v>0</v>
      </c>
      <c r="E181" s="71">
        <v>0</v>
      </c>
      <c r="F181" s="71">
        <v>0</v>
      </c>
      <c r="G181" s="71">
        <v>0</v>
      </c>
      <c r="H181" s="71">
        <v>0</v>
      </c>
      <c r="I181" s="71">
        <v>0</v>
      </c>
      <c r="J181" s="71">
        <v>0</v>
      </c>
      <c r="K181" s="71">
        <v>0</v>
      </c>
      <c r="L181" s="71">
        <v>0</v>
      </c>
      <c r="M181" s="71">
        <v>0</v>
      </c>
      <c r="N181" s="71">
        <v>0</v>
      </c>
      <c r="O181" s="71">
        <v>0</v>
      </c>
      <c r="P181" s="71">
        <v>0</v>
      </c>
      <c r="Q181" s="71">
        <v>0</v>
      </c>
      <c r="R181" s="71">
        <v>0</v>
      </c>
      <c r="S181" s="71">
        <v>0</v>
      </c>
      <c r="T181" s="71">
        <v>0</v>
      </c>
      <c r="U181" s="71">
        <v>0</v>
      </c>
      <c r="V181" s="71">
        <v>0</v>
      </c>
      <c r="W181" s="93">
        <f>SUM(B181:V181)</f>
        <v>0</v>
      </c>
      <c r="X181" s="76"/>
      <c r="Y181" s="76"/>
      <c r="Z181" s="76"/>
      <c r="AA181" s="76"/>
      <c r="AB181" s="76"/>
      <c r="AC181" s="76"/>
      <c r="AD181" s="76"/>
      <c r="AE181" s="76"/>
      <c r="AF181" s="76"/>
      <c r="AG181" s="76"/>
      <c r="AH181" s="76"/>
      <c r="AI181" s="89">
        <f t="shared" ref="AI181" si="341">SUM(X181:AH181)</f>
        <v>0</v>
      </c>
      <c r="AJ181" s="52"/>
      <c r="AK181" s="52"/>
      <c r="AL181" s="52"/>
      <c r="AM181" s="52"/>
      <c r="AN181" s="52"/>
      <c r="AO181" s="52"/>
      <c r="AP181" s="52"/>
      <c r="AQ181" s="52"/>
      <c r="AR181" s="52"/>
      <c r="AS181" s="52"/>
      <c r="AT181" s="52"/>
      <c r="AU181" s="52"/>
      <c r="AV181" s="52"/>
      <c r="AW181" s="52"/>
      <c r="AX181" s="52"/>
      <c r="AY181" s="52"/>
      <c r="AZ181" s="143"/>
      <c r="BA181" s="52"/>
      <c r="BB181" s="52"/>
      <c r="BC181" s="52"/>
      <c r="BD181" s="52"/>
      <c r="BE181" s="52"/>
      <c r="BF181" s="52"/>
      <c r="BG181" s="52"/>
      <c r="BH181" s="52"/>
      <c r="BI181" s="52"/>
      <c r="BJ181" s="84">
        <f>SUM(BA181:BI181)</f>
        <v>0</v>
      </c>
      <c r="BK181" s="97">
        <f t="shared" si="320"/>
        <v>0</v>
      </c>
      <c r="BL181" s="97">
        <f t="shared" si="318"/>
        <v>0</v>
      </c>
    </row>
    <row r="182" spans="1:64" s="17" customFormat="1" ht="45" x14ac:dyDescent="0.25">
      <c r="A182" s="58" t="s">
        <v>494</v>
      </c>
      <c r="B182" s="70">
        <f t="shared" ref="B182:BJ182" si="342">+B183</f>
        <v>0</v>
      </c>
      <c r="C182" s="70">
        <f t="shared" si="342"/>
        <v>0</v>
      </c>
      <c r="D182" s="70">
        <f t="shared" si="342"/>
        <v>0</v>
      </c>
      <c r="E182" s="70">
        <f t="shared" si="342"/>
        <v>0</v>
      </c>
      <c r="F182" s="70">
        <f t="shared" si="342"/>
        <v>0</v>
      </c>
      <c r="G182" s="70">
        <f t="shared" si="342"/>
        <v>0</v>
      </c>
      <c r="H182" s="70">
        <f t="shared" si="342"/>
        <v>0</v>
      </c>
      <c r="I182" s="70">
        <f t="shared" si="342"/>
        <v>0</v>
      </c>
      <c r="J182" s="70">
        <f t="shared" si="342"/>
        <v>0</v>
      </c>
      <c r="K182" s="70">
        <f t="shared" si="342"/>
        <v>0</v>
      </c>
      <c r="L182" s="70">
        <f t="shared" si="342"/>
        <v>0</v>
      </c>
      <c r="M182" s="70">
        <f t="shared" si="342"/>
        <v>0</v>
      </c>
      <c r="N182" s="70">
        <f t="shared" si="342"/>
        <v>0</v>
      </c>
      <c r="O182" s="70">
        <f t="shared" si="342"/>
        <v>0</v>
      </c>
      <c r="P182" s="70">
        <f t="shared" si="342"/>
        <v>0</v>
      </c>
      <c r="Q182" s="70">
        <f t="shared" si="342"/>
        <v>0</v>
      </c>
      <c r="R182" s="70">
        <f t="shared" si="342"/>
        <v>0</v>
      </c>
      <c r="S182" s="70">
        <f t="shared" si="342"/>
        <v>0</v>
      </c>
      <c r="T182" s="70">
        <f t="shared" si="342"/>
        <v>0</v>
      </c>
      <c r="U182" s="70">
        <f t="shared" si="342"/>
        <v>0</v>
      </c>
      <c r="V182" s="70">
        <f t="shared" si="342"/>
        <v>0</v>
      </c>
      <c r="W182" s="92">
        <f t="shared" si="342"/>
        <v>0</v>
      </c>
      <c r="X182" s="75">
        <f t="shared" si="342"/>
        <v>0</v>
      </c>
      <c r="Y182" s="75">
        <f t="shared" si="342"/>
        <v>0</v>
      </c>
      <c r="Z182" s="75">
        <f t="shared" si="342"/>
        <v>0</v>
      </c>
      <c r="AA182" s="75">
        <f t="shared" si="342"/>
        <v>0</v>
      </c>
      <c r="AB182" s="75">
        <f t="shared" si="342"/>
        <v>0</v>
      </c>
      <c r="AC182" s="75">
        <f t="shared" si="342"/>
        <v>0</v>
      </c>
      <c r="AD182" s="75">
        <f t="shared" si="342"/>
        <v>0</v>
      </c>
      <c r="AE182" s="75">
        <f t="shared" si="342"/>
        <v>0</v>
      </c>
      <c r="AF182" s="75">
        <f t="shared" si="342"/>
        <v>0</v>
      </c>
      <c r="AG182" s="75">
        <f t="shared" si="342"/>
        <v>0</v>
      </c>
      <c r="AH182" s="75">
        <f t="shared" si="342"/>
        <v>0</v>
      </c>
      <c r="AI182" s="88">
        <f t="shared" si="342"/>
        <v>0</v>
      </c>
      <c r="AJ182" s="24">
        <f t="shared" si="342"/>
        <v>0</v>
      </c>
      <c r="AK182" s="24">
        <f t="shared" si="342"/>
        <v>0</v>
      </c>
      <c r="AL182" s="24">
        <f t="shared" si="342"/>
        <v>0</v>
      </c>
      <c r="AM182" s="24">
        <f t="shared" si="342"/>
        <v>0</v>
      </c>
      <c r="AN182" s="24">
        <f t="shared" si="342"/>
        <v>0</v>
      </c>
      <c r="AO182" s="24">
        <f t="shared" si="342"/>
        <v>0</v>
      </c>
      <c r="AP182" s="24">
        <f t="shared" si="342"/>
        <v>0</v>
      </c>
      <c r="AQ182" s="24">
        <f t="shared" si="342"/>
        <v>0</v>
      </c>
      <c r="AR182" s="24">
        <f t="shared" si="342"/>
        <v>0</v>
      </c>
      <c r="AS182" s="24">
        <f t="shared" si="342"/>
        <v>0</v>
      </c>
      <c r="AT182" s="24">
        <f t="shared" si="342"/>
        <v>0</v>
      </c>
      <c r="AU182" s="24">
        <f t="shared" si="342"/>
        <v>0</v>
      </c>
      <c r="AV182" s="24">
        <f>+AV183</f>
        <v>0</v>
      </c>
      <c r="AW182" s="24">
        <f>+AW183</f>
        <v>0</v>
      </c>
      <c r="AX182" s="24">
        <f>+AX183</f>
        <v>0</v>
      </c>
      <c r="AY182" s="24">
        <f>+AY183</f>
        <v>0</v>
      </c>
      <c r="AZ182" s="142">
        <f>+AZ183</f>
        <v>0</v>
      </c>
      <c r="BA182" s="24">
        <f t="shared" si="342"/>
        <v>0</v>
      </c>
      <c r="BB182" s="24">
        <f t="shared" si="342"/>
        <v>0</v>
      </c>
      <c r="BC182" s="24">
        <f t="shared" si="342"/>
        <v>0</v>
      </c>
      <c r="BD182" s="24">
        <f t="shared" si="342"/>
        <v>0</v>
      </c>
      <c r="BE182" s="24">
        <f t="shared" si="342"/>
        <v>0</v>
      </c>
      <c r="BF182" s="24">
        <f t="shared" si="342"/>
        <v>0</v>
      </c>
      <c r="BG182" s="24">
        <f t="shared" si="342"/>
        <v>0</v>
      </c>
      <c r="BH182" s="24">
        <f t="shared" si="342"/>
        <v>0</v>
      </c>
      <c r="BI182" s="24">
        <f t="shared" si="342"/>
        <v>0</v>
      </c>
      <c r="BJ182" s="83">
        <f t="shared" si="342"/>
        <v>0</v>
      </c>
      <c r="BK182" s="95">
        <f t="shared" si="320"/>
        <v>0</v>
      </c>
      <c r="BL182" s="95">
        <f t="shared" si="318"/>
        <v>0</v>
      </c>
    </row>
    <row r="183" spans="1:64" s="17" customFormat="1" ht="30" x14ac:dyDescent="0.25">
      <c r="A183" s="59" t="s">
        <v>495</v>
      </c>
      <c r="B183" s="70">
        <f t="shared" ref="B183:AG183" si="343">SUM(B184:B184)</f>
        <v>0</v>
      </c>
      <c r="C183" s="70">
        <f t="shared" si="343"/>
        <v>0</v>
      </c>
      <c r="D183" s="70">
        <f t="shared" si="343"/>
        <v>0</v>
      </c>
      <c r="E183" s="70">
        <f t="shared" si="343"/>
        <v>0</v>
      </c>
      <c r="F183" s="70">
        <f t="shared" si="343"/>
        <v>0</v>
      </c>
      <c r="G183" s="70">
        <f t="shared" si="343"/>
        <v>0</v>
      </c>
      <c r="H183" s="70">
        <f t="shared" si="343"/>
        <v>0</v>
      </c>
      <c r="I183" s="70">
        <f t="shared" si="343"/>
        <v>0</v>
      </c>
      <c r="J183" s="70">
        <f t="shared" si="343"/>
        <v>0</v>
      </c>
      <c r="K183" s="70">
        <f t="shared" si="343"/>
        <v>0</v>
      </c>
      <c r="L183" s="70">
        <f t="shared" si="343"/>
        <v>0</v>
      </c>
      <c r="M183" s="70">
        <f t="shared" si="343"/>
        <v>0</v>
      </c>
      <c r="N183" s="70">
        <f t="shared" si="343"/>
        <v>0</v>
      </c>
      <c r="O183" s="70">
        <f t="shared" si="343"/>
        <v>0</v>
      </c>
      <c r="P183" s="70">
        <f t="shared" si="343"/>
        <v>0</v>
      </c>
      <c r="Q183" s="70">
        <f t="shared" si="343"/>
        <v>0</v>
      </c>
      <c r="R183" s="70">
        <f t="shared" si="343"/>
        <v>0</v>
      </c>
      <c r="S183" s="70">
        <f t="shared" si="343"/>
        <v>0</v>
      </c>
      <c r="T183" s="70">
        <f t="shared" si="343"/>
        <v>0</v>
      </c>
      <c r="U183" s="70">
        <f t="shared" si="343"/>
        <v>0</v>
      </c>
      <c r="V183" s="70">
        <f t="shared" si="343"/>
        <v>0</v>
      </c>
      <c r="W183" s="92">
        <f t="shared" si="343"/>
        <v>0</v>
      </c>
      <c r="X183" s="75">
        <f t="shared" si="343"/>
        <v>0</v>
      </c>
      <c r="Y183" s="75">
        <f t="shared" si="343"/>
        <v>0</v>
      </c>
      <c r="Z183" s="75">
        <f t="shared" si="343"/>
        <v>0</v>
      </c>
      <c r="AA183" s="75">
        <f t="shared" si="343"/>
        <v>0</v>
      </c>
      <c r="AB183" s="75">
        <f t="shared" si="343"/>
        <v>0</v>
      </c>
      <c r="AC183" s="75">
        <f t="shared" si="343"/>
        <v>0</v>
      </c>
      <c r="AD183" s="75">
        <f t="shared" si="343"/>
        <v>0</v>
      </c>
      <c r="AE183" s="75">
        <f t="shared" si="343"/>
        <v>0</v>
      </c>
      <c r="AF183" s="75">
        <f t="shared" si="343"/>
        <v>0</v>
      </c>
      <c r="AG183" s="75">
        <f t="shared" si="343"/>
        <v>0</v>
      </c>
      <c r="AH183" s="75">
        <f t="shared" ref="AH183:BJ183" si="344">SUM(AH184:AH184)</f>
        <v>0</v>
      </c>
      <c r="AI183" s="88">
        <f t="shared" si="344"/>
        <v>0</v>
      </c>
      <c r="AJ183" s="24">
        <f t="shared" si="344"/>
        <v>0</v>
      </c>
      <c r="AK183" s="24">
        <f t="shared" si="344"/>
        <v>0</v>
      </c>
      <c r="AL183" s="24">
        <f t="shared" si="344"/>
        <v>0</v>
      </c>
      <c r="AM183" s="24">
        <f t="shared" si="344"/>
        <v>0</v>
      </c>
      <c r="AN183" s="24">
        <f t="shared" si="344"/>
        <v>0</v>
      </c>
      <c r="AO183" s="24">
        <f t="shared" si="344"/>
        <v>0</v>
      </c>
      <c r="AP183" s="24">
        <f t="shared" si="344"/>
        <v>0</v>
      </c>
      <c r="AQ183" s="24">
        <f t="shared" si="344"/>
        <v>0</v>
      </c>
      <c r="AR183" s="24">
        <f t="shared" si="344"/>
        <v>0</v>
      </c>
      <c r="AS183" s="24">
        <f t="shared" si="344"/>
        <v>0</v>
      </c>
      <c r="AT183" s="24">
        <f t="shared" si="344"/>
        <v>0</v>
      </c>
      <c r="AU183" s="24">
        <f t="shared" si="344"/>
        <v>0</v>
      </c>
      <c r="AV183" s="24">
        <f t="shared" si="344"/>
        <v>0</v>
      </c>
      <c r="AW183" s="24">
        <f t="shared" si="344"/>
        <v>0</v>
      </c>
      <c r="AX183" s="24">
        <f t="shared" si="344"/>
        <v>0</v>
      </c>
      <c r="AY183" s="24">
        <f t="shared" si="344"/>
        <v>0</v>
      </c>
      <c r="AZ183" s="142">
        <f t="shared" si="344"/>
        <v>0</v>
      </c>
      <c r="BA183" s="24">
        <f t="shared" si="344"/>
        <v>0</v>
      </c>
      <c r="BB183" s="24">
        <f t="shared" si="344"/>
        <v>0</v>
      </c>
      <c r="BC183" s="24">
        <f t="shared" si="344"/>
        <v>0</v>
      </c>
      <c r="BD183" s="24">
        <f t="shared" si="344"/>
        <v>0</v>
      </c>
      <c r="BE183" s="24">
        <f t="shared" si="344"/>
        <v>0</v>
      </c>
      <c r="BF183" s="24">
        <f t="shared" si="344"/>
        <v>0</v>
      </c>
      <c r="BG183" s="24">
        <f t="shared" si="344"/>
        <v>0</v>
      </c>
      <c r="BH183" s="24">
        <f t="shared" si="344"/>
        <v>0</v>
      </c>
      <c r="BI183" s="24">
        <f t="shared" si="344"/>
        <v>0</v>
      </c>
      <c r="BJ183" s="83">
        <f t="shared" si="344"/>
        <v>0</v>
      </c>
      <c r="BK183" s="95">
        <f t="shared" si="320"/>
        <v>0</v>
      </c>
      <c r="BL183" s="95">
        <f t="shared" si="318"/>
        <v>0</v>
      </c>
    </row>
    <row r="184" spans="1:64" s="19" customFormat="1" x14ac:dyDescent="0.25">
      <c r="A184" s="60" t="s">
        <v>632</v>
      </c>
      <c r="B184" s="71"/>
      <c r="C184" s="71">
        <v>0</v>
      </c>
      <c r="D184" s="71">
        <v>0</v>
      </c>
      <c r="E184" s="71">
        <v>0</v>
      </c>
      <c r="F184" s="71">
        <v>0</v>
      </c>
      <c r="G184" s="71">
        <v>0</v>
      </c>
      <c r="H184" s="71">
        <v>0</v>
      </c>
      <c r="I184" s="71">
        <v>0</v>
      </c>
      <c r="J184" s="71">
        <v>0</v>
      </c>
      <c r="K184" s="71">
        <v>0</v>
      </c>
      <c r="L184" s="71">
        <v>0</v>
      </c>
      <c r="M184" s="71">
        <v>0</v>
      </c>
      <c r="N184" s="71">
        <v>0</v>
      </c>
      <c r="O184" s="71">
        <v>0</v>
      </c>
      <c r="P184" s="71">
        <v>0</v>
      </c>
      <c r="Q184" s="71">
        <v>0</v>
      </c>
      <c r="R184" s="71">
        <v>0</v>
      </c>
      <c r="S184" s="71">
        <v>0</v>
      </c>
      <c r="T184" s="71">
        <v>0</v>
      </c>
      <c r="U184" s="71">
        <v>0</v>
      </c>
      <c r="V184" s="71">
        <v>0</v>
      </c>
      <c r="W184" s="93">
        <f>SUM(B184:V184)</f>
        <v>0</v>
      </c>
      <c r="X184" s="76"/>
      <c r="Y184" s="76"/>
      <c r="Z184" s="76"/>
      <c r="AA184" s="76"/>
      <c r="AB184" s="76"/>
      <c r="AC184" s="76"/>
      <c r="AD184" s="76"/>
      <c r="AE184" s="76"/>
      <c r="AF184" s="76"/>
      <c r="AG184" s="76"/>
      <c r="AH184" s="76"/>
      <c r="AI184" s="89">
        <f t="shared" ref="AI184" si="345">SUM(X184:AH184)</f>
        <v>0</v>
      </c>
      <c r="AJ184" s="52"/>
      <c r="AK184" s="52"/>
      <c r="AL184" s="52"/>
      <c r="AM184" s="52"/>
      <c r="AN184" s="52"/>
      <c r="AO184" s="52"/>
      <c r="AP184" s="52"/>
      <c r="AQ184" s="52"/>
      <c r="AR184" s="52"/>
      <c r="AS184" s="52"/>
      <c r="AT184" s="52"/>
      <c r="AU184" s="52"/>
      <c r="AV184" s="52"/>
      <c r="AW184" s="52"/>
      <c r="AX184" s="52"/>
      <c r="AY184" s="52"/>
      <c r="AZ184" s="143"/>
      <c r="BA184" s="52"/>
      <c r="BB184" s="52"/>
      <c r="BC184" s="52"/>
      <c r="BD184" s="52"/>
      <c r="BE184" s="52"/>
      <c r="BF184" s="52"/>
      <c r="BG184" s="52"/>
      <c r="BH184" s="52"/>
      <c r="BI184" s="52"/>
      <c r="BJ184" s="84">
        <f>SUM(BA184:BI184)</f>
        <v>0</v>
      </c>
      <c r="BK184" s="97">
        <f t="shared" si="320"/>
        <v>0</v>
      </c>
      <c r="BL184" s="97">
        <f t="shared" si="318"/>
        <v>0</v>
      </c>
    </row>
    <row r="185" spans="1:64" s="17" customFormat="1" ht="45" x14ac:dyDescent="0.25">
      <c r="A185" s="58" t="s">
        <v>496</v>
      </c>
      <c r="B185" s="70">
        <f t="shared" ref="B185:BJ185" si="346">+B186</f>
        <v>0</v>
      </c>
      <c r="C185" s="70">
        <f t="shared" si="346"/>
        <v>0</v>
      </c>
      <c r="D185" s="70">
        <f t="shared" si="346"/>
        <v>0</v>
      </c>
      <c r="E185" s="70">
        <f t="shared" si="346"/>
        <v>0</v>
      </c>
      <c r="F185" s="70">
        <f t="shared" si="346"/>
        <v>0</v>
      </c>
      <c r="G185" s="70">
        <f t="shared" si="346"/>
        <v>0</v>
      </c>
      <c r="H185" s="70">
        <f t="shared" si="346"/>
        <v>0</v>
      </c>
      <c r="I185" s="70">
        <f t="shared" si="346"/>
        <v>0</v>
      </c>
      <c r="J185" s="70">
        <f t="shared" si="346"/>
        <v>0</v>
      </c>
      <c r="K185" s="70">
        <f t="shared" si="346"/>
        <v>0</v>
      </c>
      <c r="L185" s="70">
        <f t="shared" si="346"/>
        <v>0</v>
      </c>
      <c r="M185" s="70">
        <f t="shared" si="346"/>
        <v>0</v>
      </c>
      <c r="N185" s="70">
        <f t="shared" si="346"/>
        <v>0</v>
      </c>
      <c r="O185" s="70">
        <f t="shared" si="346"/>
        <v>0</v>
      </c>
      <c r="P185" s="70">
        <f t="shared" si="346"/>
        <v>0</v>
      </c>
      <c r="Q185" s="70">
        <f t="shared" si="346"/>
        <v>0</v>
      </c>
      <c r="R185" s="70">
        <f t="shared" si="346"/>
        <v>0</v>
      </c>
      <c r="S185" s="70">
        <f t="shared" si="346"/>
        <v>0</v>
      </c>
      <c r="T185" s="70">
        <f t="shared" si="346"/>
        <v>0</v>
      </c>
      <c r="U185" s="70">
        <f t="shared" si="346"/>
        <v>0</v>
      </c>
      <c r="V185" s="70">
        <f t="shared" si="346"/>
        <v>0</v>
      </c>
      <c r="W185" s="92">
        <f t="shared" si="346"/>
        <v>0</v>
      </c>
      <c r="X185" s="75">
        <f t="shared" si="346"/>
        <v>0</v>
      </c>
      <c r="Y185" s="75">
        <f t="shared" si="346"/>
        <v>0</v>
      </c>
      <c r="Z185" s="75">
        <f t="shared" si="346"/>
        <v>0</v>
      </c>
      <c r="AA185" s="75">
        <f t="shared" si="346"/>
        <v>0</v>
      </c>
      <c r="AB185" s="75">
        <f t="shared" si="346"/>
        <v>0</v>
      </c>
      <c r="AC185" s="75">
        <f t="shared" si="346"/>
        <v>0</v>
      </c>
      <c r="AD185" s="75">
        <f t="shared" si="346"/>
        <v>0</v>
      </c>
      <c r="AE185" s="75">
        <f t="shared" si="346"/>
        <v>0</v>
      </c>
      <c r="AF185" s="75">
        <f t="shared" si="346"/>
        <v>0</v>
      </c>
      <c r="AG185" s="75">
        <f t="shared" si="346"/>
        <v>0</v>
      </c>
      <c r="AH185" s="75">
        <f t="shared" si="346"/>
        <v>0</v>
      </c>
      <c r="AI185" s="88">
        <f t="shared" si="346"/>
        <v>0</v>
      </c>
      <c r="AJ185" s="24">
        <f t="shared" si="346"/>
        <v>0</v>
      </c>
      <c r="AK185" s="24">
        <f t="shared" si="346"/>
        <v>0</v>
      </c>
      <c r="AL185" s="24">
        <f t="shared" si="346"/>
        <v>0</v>
      </c>
      <c r="AM185" s="24">
        <f t="shared" si="346"/>
        <v>0</v>
      </c>
      <c r="AN185" s="24">
        <f t="shared" si="346"/>
        <v>0</v>
      </c>
      <c r="AO185" s="24">
        <f t="shared" si="346"/>
        <v>0</v>
      </c>
      <c r="AP185" s="24">
        <f t="shared" si="346"/>
        <v>0</v>
      </c>
      <c r="AQ185" s="24">
        <f t="shared" si="346"/>
        <v>0</v>
      </c>
      <c r="AR185" s="24">
        <f t="shared" si="346"/>
        <v>0</v>
      </c>
      <c r="AS185" s="24">
        <f t="shared" si="346"/>
        <v>0</v>
      </c>
      <c r="AT185" s="24">
        <f t="shared" si="346"/>
        <v>0</v>
      </c>
      <c r="AU185" s="24">
        <f t="shared" si="346"/>
        <v>0</v>
      </c>
      <c r="AV185" s="24">
        <f>+AV186</f>
        <v>0</v>
      </c>
      <c r="AW185" s="24">
        <f>+AW186</f>
        <v>0</v>
      </c>
      <c r="AX185" s="24">
        <f>+AX186</f>
        <v>0</v>
      </c>
      <c r="AY185" s="24">
        <f>+AY186</f>
        <v>0</v>
      </c>
      <c r="AZ185" s="142">
        <f>+AZ186</f>
        <v>0</v>
      </c>
      <c r="BA185" s="24">
        <f t="shared" si="346"/>
        <v>0</v>
      </c>
      <c r="BB185" s="24">
        <f t="shared" si="346"/>
        <v>0</v>
      </c>
      <c r="BC185" s="24">
        <f t="shared" si="346"/>
        <v>0</v>
      </c>
      <c r="BD185" s="24">
        <f t="shared" si="346"/>
        <v>0</v>
      </c>
      <c r="BE185" s="24">
        <f t="shared" si="346"/>
        <v>0</v>
      </c>
      <c r="BF185" s="24">
        <f t="shared" si="346"/>
        <v>0</v>
      </c>
      <c r="BG185" s="24">
        <f t="shared" si="346"/>
        <v>0</v>
      </c>
      <c r="BH185" s="24">
        <f t="shared" si="346"/>
        <v>0</v>
      </c>
      <c r="BI185" s="24">
        <f t="shared" si="346"/>
        <v>0</v>
      </c>
      <c r="BJ185" s="83">
        <f t="shared" si="346"/>
        <v>0</v>
      </c>
      <c r="BK185" s="95">
        <f t="shared" si="320"/>
        <v>0</v>
      </c>
      <c r="BL185" s="95">
        <f t="shared" si="318"/>
        <v>0</v>
      </c>
    </row>
    <row r="186" spans="1:64" s="17" customFormat="1" ht="45" x14ac:dyDescent="0.25">
      <c r="A186" s="59" t="s">
        <v>497</v>
      </c>
      <c r="B186" s="70">
        <f t="shared" ref="B186:AG186" si="347">SUM(B187:B187)</f>
        <v>0</v>
      </c>
      <c r="C186" s="70">
        <f t="shared" si="347"/>
        <v>0</v>
      </c>
      <c r="D186" s="70">
        <f t="shared" si="347"/>
        <v>0</v>
      </c>
      <c r="E186" s="70">
        <f t="shared" si="347"/>
        <v>0</v>
      </c>
      <c r="F186" s="70">
        <f t="shared" si="347"/>
        <v>0</v>
      </c>
      <c r="G186" s="70">
        <f t="shared" si="347"/>
        <v>0</v>
      </c>
      <c r="H186" s="70">
        <f t="shared" si="347"/>
        <v>0</v>
      </c>
      <c r="I186" s="70">
        <f t="shared" si="347"/>
        <v>0</v>
      </c>
      <c r="J186" s="70">
        <f t="shared" si="347"/>
        <v>0</v>
      </c>
      <c r="K186" s="70">
        <f t="shared" si="347"/>
        <v>0</v>
      </c>
      <c r="L186" s="70">
        <f t="shared" si="347"/>
        <v>0</v>
      </c>
      <c r="M186" s="70">
        <f t="shared" si="347"/>
        <v>0</v>
      </c>
      <c r="N186" s="70">
        <f t="shared" si="347"/>
        <v>0</v>
      </c>
      <c r="O186" s="70">
        <f t="shared" si="347"/>
        <v>0</v>
      </c>
      <c r="P186" s="70">
        <f t="shared" si="347"/>
        <v>0</v>
      </c>
      <c r="Q186" s="70">
        <f t="shared" si="347"/>
        <v>0</v>
      </c>
      <c r="R186" s="70">
        <f t="shared" si="347"/>
        <v>0</v>
      </c>
      <c r="S186" s="70">
        <f t="shared" si="347"/>
        <v>0</v>
      </c>
      <c r="T186" s="70">
        <f t="shared" si="347"/>
        <v>0</v>
      </c>
      <c r="U186" s="70">
        <f t="shared" si="347"/>
        <v>0</v>
      </c>
      <c r="V186" s="70">
        <f t="shared" si="347"/>
        <v>0</v>
      </c>
      <c r="W186" s="92">
        <f t="shared" si="347"/>
        <v>0</v>
      </c>
      <c r="X186" s="75">
        <f t="shared" si="347"/>
        <v>0</v>
      </c>
      <c r="Y186" s="75">
        <f t="shared" si="347"/>
        <v>0</v>
      </c>
      <c r="Z186" s="75">
        <f t="shared" si="347"/>
        <v>0</v>
      </c>
      <c r="AA186" s="75">
        <f t="shared" si="347"/>
        <v>0</v>
      </c>
      <c r="AB186" s="75">
        <f t="shared" si="347"/>
        <v>0</v>
      </c>
      <c r="AC186" s="75">
        <f t="shared" si="347"/>
        <v>0</v>
      </c>
      <c r="AD186" s="75">
        <f t="shared" si="347"/>
        <v>0</v>
      </c>
      <c r="AE186" s="75">
        <f t="shared" si="347"/>
        <v>0</v>
      </c>
      <c r="AF186" s="75">
        <f t="shared" si="347"/>
        <v>0</v>
      </c>
      <c r="AG186" s="75">
        <f t="shared" si="347"/>
        <v>0</v>
      </c>
      <c r="AH186" s="75">
        <f t="shared" ref="AH186:BJ186" si="348">SUM(AH187:AH187)</f>
        <v>0</v>
      </c>
      <c r="AI186" s="88">
        <f t="shared" si="348"/>
        <v>0</v>
      </c>
      <c r="AJ186" s="24">
        <f t="shared" si="348"/>
        <v>0</v>
      </c>
      <c r="AK186" s="24">
        <f t="shared" si="348"/>
        <v>0</v>
      </c>
      <c r="AL186" s="24">
        <f t="shared" si="348"/>
        <v>0</v>
      </c>
      <c r="AM186" s="24">
        <f t="shared" si="348"/>
        <v>0</v>
      </c>
      <c r="AN186" s="24">
        <f t="shared" si="348"/>
        <v>0</v>
      </c>
      <c r="AO186" s="24">
        <f t="shared" si="348"/>
        <v>0</v>
      </c>
      <c r="AP186" s="24">
        <f t="shared" si="348"/>
        <v>0</v>
      </c>
      <c r="AQ186" s="24">
        <f t="shared" si="348"/>
        <v>0</v>
      </c>
      <c r="AR186" s="24">
        <f t="shared" si="348"/>
        <v>0</v>
      </c>
      <c r="AS186" s="24">
        <f t="shared" si="348"/>
        <v>0</v>
      </c>
      <c r="AT186" s="24">
        <f t="shared" si="348"/>
        <v>0</v>
      </c>
      <c r="AU186" s="24">
        <f t="shared" si="348"/>
        <v>0</v>
      </c>
      <c r="AV186" s="24">
        <f t="shared" si="348"/>
        <v>0</v>
      </c>
      <c r="AW186" s="24">
        <f t="shared" si="348"/>
        <v>0</v>
      </c>
      <c r="AX186" s="24">
        <f t="shared" si="348"/>
        <v>0</v>
      </c>
      <c r="AY186" s="24">
        <f t="shared" si="348"/>
        <v>0</v>
      </c>
      <c r="AZ186" s="142">
        <f t="shared" si="348"/>
        <v>0</v>
      </c>
      <c r="BA186" s="24">
        <f t="shared" si="348"/>
        <v>0</v>
      </c>
      <c r="BB186" s="24">
        <f t="shared" si="348"/>
        <v>0</v>
      </c>
      <c r="BC186" s="24">
        <f t="shared" si="348"/>
        <v>0</v>
      </c>
      <c r="BD186" s="24">
        <f t="shared" si="348"/>
        <v>0</v>
      </c>
      <c r="BE186" s="24">
        <f t="shared" si="348"/>
        <v>0</v>
      </c>
      <c r="BF186" s="24">
        <f t="shared" si="348"/>
        <v>0</v>
      </c>
      <c r="BG186" s="24">
        <f t="shared" si="348"/>
        <v>0</v>
      </c>
      <c r="BH186" s="24">
        <f t="shared" si="348"/>
        <v>0</v>
      </c>
      <c r="BI186" s="24">
        <f t="shared" si="348"/>
        <v>0</v>
      </c>
      <c r="BJ186" s="83">
        <f t="shared" si="348"/>
        <v>0</v>
      </c>
      <c r="BK186" s="95">
        <f t="shared" si="320"/>
        <v>0</v>
      </c>
      <c r="BL186" s="95">
        <f t="shared" si="318"/>
        <v>0</v>
      </c>
    </row>
    <row r="187" spans="1:64" s="19" customFormat="1" x14ac:dyDescent="0.25">
      <c r="A187" s="60" t="s">
        <v>387</v>
      </c>
      <c r="B187" s="71">
        <v>0</v>
      </c>
      <c r="C187" s="71">
        <v>0</v>
      </c>
      <c r="D187" s="71">
        <v>0</v>
      </c>
      <c r="E187" s="71">
        <v>0</v>
      </c>
      <c r="F187" s="71">
        <v>0</v>
      </c>
      <c r="G187" s="71">
        <v>0</v>
      </c>
      <c r="H187" s="71">
        <v>0</v>
      </c>
      <c r="I187" s="71">
        <v>0</v>
      </c>
      <c r="J187" s="71">
        <v>0</v>
      </c>
      <c r="K187" s="71">
        <v>0</v>
      </c>
      <c r="L187" s="71">
        <v>0</v>
      </c>
      <c r="M187" s="71">
        <v>0</v>
      </c>
      <c r="N187" s="71">
        <v>0</v>
      </c>
      <c r="O187" s="71">
        <v>0</v>
      </c>
      <c r="P187" s="71">
        <v>0</v>
      </c>
      <c r="Q187" s="71">
        <v>0</v>
      </c>
      <c r="R187" s="71">
        <v>0</v>
      </c>
      <c r="S187" s="71">
        <v>0</v>
      </c>
      <c r="T187" s="71">
        <v>0</v>
      </c>
      <c r="U187" s="71">
        <v>0</v>
      </c>
      <c r="V187" s="71">
        <v>0</v>
      </c>
      <c r="W187" s="93">
        <f>SUM(B187:V187)</f>
        <v>0</v>
      </c>
      <c r="X187" s="76"/>
      <c r="Y187" s="76"/>
      <c r="Z187" s="76"/>
      <c r="AA187" s="76"/>
      <c r="AB187" s="76"/>
      <c r="AC187" s="76"/>
      <c r="AD187" s="76"/>
      <c r="AE187" s="76"/>
      <c r="AF187" s="76"/>
      <c r="AG187" s="76"/>
      <c r="AH187" s="76"/>
      <c r="AI187" s="89">
        <f t="shared" ref="AI187" si="349">SUM(X187:AH187)</f>
        <v>0</v>
      </c>
      <c r="AJ187" s="52"/>
      <c r="AK187" s="52"/>
      <c r="AL187" s="52"/>
      <c r="AM187" s="52"/>
      <c r="AN187" s="52"/>
      <c r="AO187" s="52"/>
      <c r="AP187" s="52"/>
      <c r="AQ187" s="52"/>
      <c r="AR187" s="52"/>
      <c r="AS187" s="52"/>
      <c r="AT187" s="52"/>
      <c r="AU187" s="52"/>
      <c r="AV187" s="52"/>
      <c r="AW187" s="52"/>
      <c r="AX187" s="52"/>
      <c r="AY187" s="52"/>
      <c r="AZ187" s="143"/>
      <c r="BA187" s="52"/>
      <c r="BB187" s="52"/>
      <c r="BC187" s="52"/>
      <c r="BD187" s="52"/>
      <c r="BE187" s="52"/>
      <c r="BF187" s="52"/>
      <c r="BG187" s="52"/>
      <c r="BH187" s="52"/>
      <c r="BI187" s="52"/>
      <c r="BJ187" s="84">
        <f>SUM(BA187:BI187)</f>
        <v>0</v>
      </c>
      <c r="BK187" s="97">
        <f t="shared" si="320"/>
        <v>0</v>
      </c>
      <c r="BL187" s="97">
        <f t="shared" si="318"/>
        <v>0</v>
      </c>
    </row>
    <row r="188" spans="1:64" s="17" customFormat="1" ht="30" x14ac:dyDescent="0.25">
      <c r="A188" s="57" t="s">
        <v>498</v>
      </c>
      <c r="B188" s="70">
        <f t="shared" ref="B188:W189" si="350">+B189</f>
        <v>76000000</v>
      </c>
      <c r="C188" s="70">
        <f t="shared" si="350"/>
        <v>33000000</v>
      </c>
      <c r="D188" s="70">
        <f t="shared" si="350"/>
        <v>0</v>
      </c>
      <c r="E188" s="70">
        <f t="shared" si="350"/>
        <v>0</v>
      </c>
      <c r="F188" s="70">
        <f t="shared" si="350"/>
        <v>0</v>
      </c>
      <c r="G188" s="70">
        <f t="shared" si="350"/>
        <v>0</v>
      </c>
      <c r="H188" s="70">
        <f t="shared" si="350"/>
        <v>0</v>
      </c>
      <c r="I188" s="70">
        <f t="shared" si="350"/>
        <v>0</v>
      </c>
      <c r="J188" s="70">
        <f t="shared" si="350"/>
        <v>0</v>
      </c>
      <c r="K188" s="70">
        <f t="shared" si="350"/>
        <v>0</v>
      </c>
      <c r="L188" s="70">
        <f t="shared" si="350"/>
        <v>0</v>
      </c>
      <c r="M188" s="70">
        <f t="shared" si="350"/>
        <v>0</v>
      </c>
      <c r="N188" s="70">
        <f t="shared" si="350"/>
        <v>0</v>
      </c>
      <c r="O188" s="70">
        <f t="shared" si="350"/>
        <v>0</v>
      </c>
      <c r="P188" s="70">
        <f t="shared" si="350"/>
        <v>0</v>
      </c>
      <c r="Q188" s="70">
        <f t="shared" si="350"/>
        <v>0</v>
      </c>
      <c r="R188" s="70">
        <f t="shared" si="350"/>
        <v>0</v>
      </c>
      <c r="S188" s="70">
        <f t="shared" si="350"/>
        <v>0</v>
      </c>
      <c r="T188" s="70">
        <f t="shared" si="350"/>
        <v>0</v>
      </c>
      <c r="U188" s="70">
        <f t="shared" si="350"/>
        <v>0</v>
      </c>
      <c r="V188" s="70">
        <f t="shared" si="350"/>
        <v>0</v>
      </c>
      <c r="W188" s="92">
        <f t="shared" si="350"/>
        <v>109000000</v>
      </c>
      <c r="X188" s="75">
        <f t="shared" ref="C188:BJ189" si="351">+X189</f>
        <v>0</v>
      </c>
      <c r="Y188" s="75">
        <f t="shared" si="351"/>
        <v>0</v>
      </c>
      <c r="Z188" s="75">
        <f t="shared" si="351"/>
        <v>0</v>
      </c>
      <c r="AA188" s="75">
        <f t="shared" si="351"/>
        <v>0</v>
      </c>
      <c r="AB188" s="75">
        <f t="shared" si="351"/>
        <v>0</v>
      </c>
      <c r="AC188" s="75">
        <f t="shared" si="351"/>
        <v>0</v>
      </c>
      <c r="AD188" s="75">
        <f t="shared" si="351"/>
        <v>0</v>
      </c>
      <c r="AE188" s="75">
        <f t="shared" si="351"/>
        <v>0</v>
      </c>
      <c r="AF188" s="75">
        <f t="shared" si="351"/>
        <v>0</v>
      </c>
      <c r="AG188" s="75">
        <f t="shared" si="351"/>
        <v>0</v>
      </c>
      <c r="AH188" s="75">
        <f t="shared" si="351"/>
        <v>0</v>
      </c>
      <c r="AI188" s="88">
        <f t="shared" si="351"/>
        <v>0</v>
      </c>
      <c r="AJ188" s="24">
        <f t="shared" si="351"/>
        <v>0</v>
      </c>
      <c r="AK188" s="24">
        <f t="shared" si="351"/>
        <v>0</v>
      </c>
      <c r="AL188" s="24">
        <f t="shared" si="351"/>
        <v>4378836</v>
      </c>
      <c r="AM188" s="24">
        <f t="shared" si="351"/>
        <v>0</v>
      </c>
      <c r="AN188" s="24">
        <f t="shared" si="351"/>
        <v>0</v>
      </c>
      <c r="AO188" s="24">
        <f t="shared" si="351"/>
        <v>0</v>
      </c>
      <c r="AP188" s="24">
        <f t="shared" si="351"/>
        <v>0</v>
      </c>
      <c r="AQ188" s="24">
        <f t="shared" si="351"/>
        <v>0</v>
      </c>
      <c r="AR188" s="24">
        <f t="shared" si="351"/>
        <v>0</v>
      </c>
      <c r="AS188" s="24">
        <f t="shared" si="351"/>
        <v>0</v>
      </c>
      <c r="AT188" s="24">
        <f t="shared" si="351"/>
        <v>0</v>
      </c>
      <c r="AU188" s="24">
        <f t="shared" si="351"/>
        <v>0</v>
      </c>
      <c r="AV188" s="24">
        <f t="shared" ref="AV188:AZ189" si="352">+AV189</f>
        <v>0</v>
      </c>
      <c r="AW188" s="24">
        <f t="shared" si="352"/>
        <v>0</v>
      </c>
      <c r="AX188" s="24">
        <f t="shared" si="352"/>
        <v>0</v>
      </c>
      <c r="AY188" s="24">
        <f t="shared" si="352"/>
        <v>0</v>
      </c>
      <c r="AZ188" s="142">
        <f t="shared" si="352"/>
        <v>4378836</v>
      </c>
      <c r="BA188" s="24">
        <f t="shared" si="351"/>
        <v>0</v>
      </c>
      <c r="BB188" s="24">
        <f t="shared" si="351"/>
        <v>0</v>
      </c>
      <c r="BC188" s="24">
        <f t="shared" si="351"/>
        <v>0</v>
      </c>
      <c r="BD188" s="24">
        <f t="shared" si="351"/>
        <v>0</v>
      </c>
      <c r="BE188" s="24">
        <f t="shared" si="351"/>
        <v>0</v>
      </c>
      <c r="BF188" s="24">
        <f t="shared" si="351"/>
        <v>0</v>
      </c>
      <c r="BG188" s="24">
        <f t="shared" si="351"/>
        <v>0</v>
      </c>
      <c r="BH188" s="24">
        <f t="shared" si="351"/>
        <v>0</v>
      </c>
      <c r="BI188" s="24">
        <f t="shared" si="351"/>
        <v>0</v>
      </c>
      <c r="BJ188" s="83">
        <f t="shared" si="351"/>
        <v>0</v>
      </c>
      <c r="BK188" s="95">
        <f t="shared" si="320"/>
        <v>4378836</v>
      </c>
      <c r="BL188" s="95">
        <f t="shared" si="318"/>
        <v>113378836</v>
      </c>
    </row>
    <row r="189" spans="1:64" s="17" customFormat="1" ht="30" x14ac:dyDescent="0.25">
      <c r="A189" s="58" t="s">
        <v>499</v>
      </c>
      <c r="B189" s="70">
        <f t="shared" si="350"/>
        <v>76000000</v>
      </c>
      <c r="C189" s="70">
        <f t="shared" si="351"/>
        <v>33000000</v>
      </c>
      <c r="D189" s="70">
        <f t="shared" si="351"/>
        <v>0</v>
      </c>
      <c r="E189" s="70">
        <f t="shared" si="351"/>
        <v>0</v>
      </c>
      <c r="F189" s="70">
        <f t="shared" si="351"/>
        <v>0</v>
      </c>
      <c r="G189" s="70">
        <f t="shared" si="351"/>
        <v>0</v>
      </c>
      <c r="H189" s="70">
        <f t="shared" si="351"/>
        <v>0</v>
      </c>
      <c r="I189" s="70">
        <f t="shared" si="351"/>
        <v>0</v>
      </c>
      <c r="J189" s="70">
        <f t="shared" si="351"/>
        <v>0</v>
      </c>
      <c r="K189" s="70">
        <f t="shared" si="351"/>
        <v>0</v>
      </c>
      <c r="L189" s="70">
        <f t="shared" si="351"/>
        <v>0</v>
      </c>
      <c r="M189" s="70">
        <f t="shared" si="351"/>
        <v>0</v>
      </c>
      <c r="N189" s="70">
        <f t="shared" si="351"/>
        <v>0</v>
      </c>
      <c r="O189" s="70">
        <f t="shared" si="351"/>
        <v>0</v>
      </c>
      <c r="P189" s="70">
        <f t="shared" si="351"/>
        <v>0</v>
      </c>
      <c r="Q189" s="70">
        <f t="shared" si="351"/>
        <v>0</v>
      </c>
      <c r="R189" s="70">
        <f t="shared" si="351"/>
        <v>0</v>
      </c>
      <c r="S189" s="70">
        <f t="shared" si="351"/>
        <v>0</v>
      </c>
      <c r="T189" s="70">
        <f t="shared" si="351"/>
        <v>0</v>
      </c>
      <c r="U189" s="70">
        <f t="shared" si="351"/>
        <v>0</v>
      </c>
      <c r="V189" s="70">
        <f t="shared" si="351"/>
        <v>0</v>
      </c>
      <c r="W189" s="92">
        <f t="shared" si="351"/>
        <v>109000000</v>
      </c>
      <c r="X189" s="75">
        <f t="shared" si="351"/>
        <v>0</v>
      </c>
      <c r="Y189" s="75">
        <f t="shared" si="351"/>
        <v>0</v>
      </c>
      <c r="Z189" s="75">
        <f t="shared" si="351"/>
        <v>0</v>
      </c>
      <c r="AA189" s="75">
        <f t="shared" si="351"/>
        <v>0</v>
      </c>
      <c r="AB189" s="75">
        <f t="shared" si="351"/>
        <v>0</v>
      </c>
      <c r="AC189" s="75">
        <f t="shared" si="351"/>
        <v>0</v>
      </c>
      <c r="AD189" s="75">
        <f t="shared" si="351"/>
        <v>0</v>
      </c>
      <c r="AE189" s="75">
        <f t="shared" si="351"/>
        <v>0</v>
      </c>
      <c r="AF189" s="75">
        <f t="shared" si="351"/>
        <v>0</v>
      </c>
      <c r="AG189" s="75">
        <f t="shared" si="351"/>
        <v>0</v>
      </c>
      <c r="AH189" s="75">
        <f t="shared" si="351"/>
        <v>0</v>
      </c>
      <c r="AI189" s="88">
        <f t="shared" si="351"/>
        <v>0</v>
      </c>
      <c r="AJ189" s="24">
        <f t="shared" si="351"/>
        <v>0</v>
      </c>
      <c r="AK189" s="24">
        <f t="shared" si="351"/>
        <v>0</v>
      </c>
      <c r="AL189" s="24">
        <f t="shared" si="351"/>
        <v>4378836</v>
      </c>
      <c r="AM189" s="24">
        <f t="shared" si="351"/>
        <v>0</v>
      </c>
      <c r="AN189" s="24">
        <f t="shared" si="351"/>
        <v>0</v>
      </c>
      <c r="AO189" s="24">
        <f t="shared" si="351"/>
        <v>0</v>
      </c>
      <c r="AP189" s="24">
        <f t="shared" si="351"/>
        <v>0</v>
      </c>
      <c r="AQ189" s="24">
        <f t="shared" si="351"/>
        <v>0</v>
      </c>
      <c r="AR189" s="24">
        <f t="shared" si="351"/>
        <v>0</v>
      </c>
      <c r="AS189" s="24">
        <f t="shared" si="351"/>
        <v>0</v>
      </c>
      <c r="AT189" s="24">
        <f t="shared" si="351"/>
        <v>0</v>
      </c>
      <c r="AU189" s="24">
        <f t="shared" si="351"/>
        <v>0</v>
      </c>
      <c r="AV189" s="24">
        <f t="shared" si="352"/>
        <v>0</v>
      </c>
      <c r="AW189" s="24">
        <f t="shared" si="352"/>
        <v>0</v>
      </c>
      <c r="AX189" s="24">
        <f t="shared" si="352"/>
        <v>0</v>
      </c>
      <c r="AY189" s="24">
        <f t="shared" si="352"/>
        <v>0</v>
      </c>
      <c r="AZ189" s="142">
        <f t="shared" si="352"/>
        <v>4378836</v>
      </c>
      <c r="BA189" s="24">
        <f t="shared" si="351"/>
        <v>0</v>
      </c>
      <c r="BB189" s="24">
        <f t="shared" si="351"/>
        <v>0</v>
      </c>
      <c r="BC189" s="24">
        <f t="shared" si="351"/>
        <v>0</v>
      </c>
      <c r="BD189" s="24">
        <f t="shared" si="351"/>
        <v>0</v>
      </c>
      <c r="BE189" s="24">
        <f t="shared" si="351"/>
        <v>0</v>
      </c>
      <c r="BF189" s="24">
        <f t="shared" si="351"/>
        <v>0</v>
      </c>
      <c r="BG189" s="24">
        <f t="shared" si="351"/>
        <v>0</v>
      </c>
      <c r="BH189" s="24">
        <f t="shared" si="351"/>
        <v>0</v>
      </c>
      <c r="BI189" s="24">
        <f t="shared" si="351"/>
        <v>0</v>
      </c>
      <c r="BJ189" s="83">
        <f t="shared" si="351"/>
        <v>0</v>
      </c>
      <c r="BK189" s="95">
        <f t="shared" si="320"/>
        <v>4378836</v>
      </c>
      <c r="BL189" s="95">
        <f t="shared" si="318"/>
        <v>113378836</v>
      </c>
    </row>
    <row r="190" spans="1:64" s="17" customFormat="1" ht="30" x14ac:dyDescent="0.25">
      <c r="A190" s="62" t="s">
        <v>500</v>
      </c>
      <c r="B190" s="70">
        <f t="shared" ref="B190:AG190" si="353">SUM(B191:B193)</f>
        <v>76000000</v>
      </c>
      <c r="C190" s="70">
        <f t="shared" si="353"/>
        <v>33000000</v>
      </c>
      <c r="D190" s="70">
        <f t="shared" si="353"/>
        <v>0</v>
      </c>
      <c r="E190" s="70">
        <f t="shared" si="353"/>
        <v>0</v>
      </c>
      <c r="F190" s="70">
        <f t="shared" si="353"/>
        <v>0</v>
      </c>
      <c r="G190" s="70">
        <f t="shared" si="353"/>
        <v>0</v>
      </c>
      <c r="H190" s="70">
        <f t="shared" si="353"/>
        <v>0</v>
      </c>
      <c r="I190" s="70">
        <f t="shared" si="353"/>
        <v>0</v>
      </c>
      <c r="J190" s="70">
        <f t="shared" si="353"/>
        <v>0</v>
      </c>
      <c r="K190" s="70">
        <f t="shared" si="353"/>
        <v>0</v>
      </c>
      <c r="L190" s="70">
        <f t="shared" si="353"/>
        <v>0</v>
      </c>
      <c r="M190" s="70">
        <f t="shared" si="353"/>
        <v>0</v>
      </c>
      <c r="N190" s="70">
        <f t="shared" si="353"/>
        <v>0</v>
      </c>
      <c r="O190" s="70">
        <f t="shared" si="353"/>
        <v>0</v>
      </c>
      <c r="P190" s="70">
        <f t="shared" si="353"/>
        <v>0</v>
      </c>
      <c r="Q190" s="70">
        <f t="shared" si="353"/>
        <v>0</v>
      </c>
      <c r="R190" s="70">
        <f t="shared" si="353"/>
        <v>0</v>
      </c>
      <c r="S190" s="70">
        <f t="shared" si="353"/>
        <v>0</v>
      </c>
      <c r="T190" s="70">
        <f t="shared" si="353"/>
        <v>0</v>
      </c>
      <c r="U190" s="70">
        <f t="shared" si="353"/>
        <v>0</v>
      </c>
      <c r="V190" s="70">
        <f t="shared" si="353"/>
        <v>0</v>
      </c>
      <c r="W190" s="92">
        <f t="shared" si="353"/>
        <v>109000000</v>
      </c>
      <c r="X190" s="75">
        <f t="shared" si="353"/>
        <v>0</v>
      </c>
      <c r="Y190" s="75">
        <f t="shared" si="353"/>
        <v>0</v>
      </c>
      <c r="Z190" s="75">
        <f t="shared" si="353"/>
        <v>0</v>
      </c>
      <c r="AA190" s="75">
        <f t="shared" si="353"/>
        <v>0</v>
      </c>
      <c r="AB190" s="75">
        <f t="shared" si="353"/>
        <v>0</v>
      </c>
      <c r="AC190" s="75">
        <f t="shared" si="353"/>
        <v>0</v>
      </c>
      <c r="AD190" s="75">
        <f t="shared" si="353"/>
        <v>0</v>
      </c>
      <c r="AE190" s="75">
        <f t="shared" si="353"/>
        <v>0</v>
      </c>
      <c r="AF190" s="75">
        <f t="shared" si="353"/>
        <v>0</v>
      </c>
      <c r="AG190" s="75">
        <f t="shared" si="353"/>
        <v>0</v>
      </c>
      <c r="AH190" s="75">
        <f t="shared" ref="AH190:BJ190" si="354">SUM(AH191:AH193)</f>
        <v>0</v>
      </c>
      <c r="AI190" s="88">
        <f t="shared" si="354"/>
        <v>0</v>
      </c>
      <c r="AJ190" s="24">
        <f t="shared" si="354"/>
        <v>0</v>
      </c>
      <c r="AK190" s="24">
        <f t="shared" si="354"/>
        <v>0</v>
      </c>
      <c r="AL190" s="24">
        <f t="shared" si="354"/>
        <v>4378836</v>
      </c>
      <c r="AM190" s="24">
        <f t="shared" si="354"/>
        <v>0</v>
      </c>
      <c r="AN190" s="24">
        <f t="shared" si="354"/>
        <v>0</v>
      </c>
      <c r="AO190" s="24">
        <f t="shared" si="354"/>
        <v>0</v>
      </c>
      <c r="AP190" s="24">
        <f t="shared" si="354"/>
        <v>0</v>
      </c>
      <c r="AQ190" s="24">
        <f t="shared" si="354"/>
        <v>0</v>
      </c>
      <c r="AR190" s="24">
        <f t="shared" si="354"/>
        <v>0</v>
      </c>
      <c r="AS190" s="24">
        <f t="shared" si="354"/>
        <v>0</v>
      </c>
      <c r="AT190" s="24">
        <f t="shared" si="354"/>
        <v>0</v>
      </c>
      <c r="AU190" s="24">
        <f t="shared" si="354"/>
        <v>0</v>
      </c>
      <c r="AV190" s="24">
        <f t="shared" si="354"/>
        <v>0</v>
      </c>
      <c r="AW190" s="24">
        <f t="shared" si="354"/>
        <v>0</v>
      </c>
      <c r="AX190" s="24">
        <f t="shared" si="354"/>
        <v>0</v>
      </c>
      <c r="AY190" s="24">
        <f t="shared" si="354"/>
        <v>0</v>
      </c>
      <c r="AZ190" s="142">
        <f t="shared" si="354"/>
        <v>4378836</v>
      </c>
      <c r="BA190" s="24">
        <f t="shared" si="354"/>
        <v>0</v>
      </c>
      <c r="BB190" s="24">
        <f t="shared" si="354"/>
        <v>0</v>
      </c>
      <c r="BC190" s="24">
        <f t="shared" si="354"/>
        <v>0</v>
      </c>
      <c r="BD190" s="24">
        <f t="shared" si="354"/>
        <v>0</v>
      </c>
      <c r="BE190" s="24">
        <f t="shared" si="354"/>
        <v>0</v>
      </c>
      <c r="BF190" s="24">
        <f t="shared" si="354"/>
        <v>0</v>
      </c>
      <c r="BG190" s="24">
        <f t="shared" si="354"/>
        <v>0</v>
      </c>
      <c r="BH190" s="24">
        <f t="shared" si="354"/>
        <v>0</v>
      </c>
      <c r="BI190" s="24">
        <f t="shared" si="354"/>
        <v>0</v>
      </c>
      <c r="BJ190" s="83">
        <f t="shared" si="354"/>
        <v>0</v>
      </c>
      <c r="BK190" s="95">
        <f t="shared" si="320"/>
        <v>4378836</v>
      </c>
      <c r="BL190" s="95">
        <f t="shared" si="318"/>
        <v>113378836</v>
      </c>
    </row>
    <row r="191" spans="1:64" s="19" customFormat="1" ht="30" x14ac:dyDescent="0.25">
      <c r="A191" s="60" t="s">
        <v>341</v>
      </c>
      <c r="B191" s="71">
        <v>26000000</v>
      </c>
      <c r="C191" s="71">
        <v>33000000</v>
      </c>
      <c r="D191" s="71">
        <v>0</v>
      </c>
      <c r="E191" s="71">
        <v>0</v>
      </c>
      <c r="F191" s="71">
        <v>0</v>
      </c>
      <c r="G191" s="71">
        <v>0</v>
      </c>
      <c r="H191" s="71">
        <v>0</v>
      </c>
      <c r="I191" s="71">
        <v>0</v>
      </c>
      <c r="J191" s="71">
        <v>0</v>
      </c>
      <c r="K191" s="71">
        <v>0</v>
      </c>
      <c r="L191" s="71">
        <v>0</v>
      </c>
      <c r="M191" s="71">
        <v>0</v>
      </c>
      <c r="N191" s="71">
        <v>0</v>
      </c>
      <c r="O191" s="71">
        <v>0</v>
      </c>
      <c r="P191" s="71">
        <v>0</v>
      </c>
      <c r="Q191" s="71">
        <v>0</v>
      </c>
      <c r="R191" s="71"/>
      <c r="S191" s="71">
        <v>0</v>
      </c>
      <c r="T191" s="71">
        <v>0</v>
      </c>
      <c r="U191" s="71">
        <v>0</v>
      </c>
      <c r="V191" s="71">
        <v>0</v>
      </c>
      <c r="W191" s="93">
        <f>SUM(B191:V191)</f>
        <v>59000000</v>
      </c>
      <c r="X191" s="76"/>
      <c r="Y191" s="76"/>
      <c r="Z191" s="76"/>
      <c r="AA191" s="76"/>
      <c r="AB191" s="76"/>
      <c r="AC191" s="76"/>
      <c r="AD191" s="76"/>
      <c r="AE191" s="76"/>
      <c r="AF191" s="76"/>
      <c r="AG191" s="76"/>
      <c r="AH191" s="76"/>
      <c r="AI191" s="89">
        <f t="shared" ref="AI191:AI193" si="355">SUM(X191:AH191)</f>
        <v>0</v>
      </c>
      <c r="AJ191" s="52"/>
      <c r="AK191" s="52"/>
      <c r="AL191" s="52">
        <v>4378836</v>
      </c>
      <c r="AM191" s="52"/>
      <c r="AN191" s="52"/>
      <c r="AO191" s="52"/>
      <c r="AP191" s="52"/>
      <c r="AQ191" s="52"/>
      <c r="AR191" s="52"/>
      <c r="AS191" s="52"/>
      <c r="AT191" s="52"/>
      <c r="AU191" s="52"/>
      <c r="AV191" s="52"/>
      <c r="AW191" s="52"/>
      <c r="AX191" s="52"/>
      <c r="AY191" s="52"/>
      <c r="AZ191" s="143">
        <f>SUM(AJ191:AY191)</f>
        <v>4378836</v>
      </c>
      <c r="BA191" s="52"/>
      <c r="BB191" s="52"/>
      <c r="BC191" s="52"/>
      <c r="BD191" s="52"/>
      <c r="BE191" s="52"/>
      <c r="BF191" s="52"/>
      <c r="BG191" s="52"/>
      <c r="BH191" s="52"/>
      <c r="BI191" s="52"/>
      <c r="BJ191" s="84">
        <f>SUM(BA191:BI191)</f>
        <v>0</v>
      </c>
      <c r="BK191" s="97">
        <f t="shared" si="320"/>
        <v>4378836</v>
      </c>
      <c r="BL191" s="97">
        <f t="shared" si="318"/>
        <v>63378836</v>
      </c>
    </row>
    <row r="192" spans="1:64" s="19" customFormat="1" x14ac:dyDescent="0.25">
      <c r="A192" s="60" t="s">
        <v>335</v>
      </c>
      <c r="B192" s="71">
        <v>30000000</v>
      </c>
      <c r="C192" s="71">
        <v>0</v>
      </c>
      <c r="D192" s="71">
        <v>0</v>
      </c>
      <c r="E192" s="71">
        <v>0</v>
      </c>
      <c r="F192" s="71">
        <v>0</v>
      </c>
      <c r="G192" s="71">
        <v>0</v>
      </c>
      <c r="H192" s="71">
        <v>0</v>
      </c>
      <c r="I192" s="71">
        <v>0</v>
      </c>
      <c r="J192" s="71">
        <v>0</v>
      </c>
      <c r="K192" s="71">
        <v>0</v>
      </c>
      <c r="L192" s="71">
        <v>0</v>
      </c>
      <c r="M192" s="71">
        <v>0</v>
      </c>
      <c r="N192" s="71">
        <v>0</v>
      </c>
      <c r="O192" s="71">
        <v>0</v>
      </c>
      <c r="P192" s="71">
        <v>0</v>
      </c>
      <c r="Q192" s="71">
        <v>0</v>
      </c>
      <c r="R192" s="71"/>
      <c r="S192" s="71">
        <v>0</v>
      </c>
      <c r="T192" s="71">
        <v>0</v>
      </c>
      <c r="U192" s="71">
        <v>0</v>
      </c>
      <c r="V192" s="71">
        <v>0</v>
      </c>
      <c r="W192" s="93">
        <f>SUM(B192:V192)</f>
        <v>30000000</v>
      </c>
      <c r="X192" s="76"/>
      <c r="Y192" s="76"/>
      <c r="Z192" s="76"/>
      <c r="AA192" s="76"/>
      <c r="AB192" s="76"/>
      <c r="AC192" s="76"/>
      <c r="AD192" s="76"/>
      <c r="AE192" s="76"/>
      <c r="AF192" s="76"/>
      <c r="AG192" s="76"/>
      <c r="AH192" s="76"/>
      <c r="AI192" s="89">
        <f t="shared" si="355"/>
        <v>0</v>
      </c>
      <c r="AJ192" s="52"/>
      <c r="AK192" s="52"/>
      <c r="AL192" s="52"/>
      <c r="AM192" s="52"/>
      <c r="AN192" s="52"/>
      <c r="AO192" s="52"/>
      <c r="AP192" s="52"/>
      <c r="AQ192" s="52"/>
      <c r="AR192" s="52"/>
      <c r="AS192" s="52"/>
      <c r="AT192" s="52"/>
      <c r="AU192" s="52"/>
      <c r="AV192" s="52"/>
      <c r="AW192" s="52"/>
      <c r="AX192" s="52"/>
      <c r="AY192" s="52"/>
      <c r="AZ192" s="143"/>
      <c r="BA192" s="52"/>
      <c r="BB192" s="52"/>
      <c r="BC192" s="52"/>
      <c r="BD192" s="52"/>
      <c r="BE192" s="52"/>
      <c r="BF192" s="52"/>
      <c r="BG192" s="52"/>
      <c r="BH192" s="52"/>
      <c r="BI192" s="52"/>
      <c r="BJ192" s="84">
        <f>SUM(BA192:BI192)</f>
        <v>0</v>
      </c>
      <c r="BK192" s="97">
        <f t="shared" si="320"/>
        <v>0</v>
      </c>
      <c r="BL192" s="97">
        <f t="shared" si="318"/>
        <v>30000000</v>
      </c>
    </row>
    <row r="193" spans="1:64" s="19" customFormat="1" ht="30" x14ac:dyDescent="0.25">
      <c r="A193" s="60" t="s">
        <v>358</v>
      </c>
      <c r="B193" s="71">
        <v>20000000</v>
      </c>
      <c r="C193" s="71">
        <v>0</v>
      </c>
      <c r="D193" s="71">
        <v>0</v>
      </c>
      <c r="E193" s="71">
        <v>0</v>
      </c>
      <c r="F193" s="71">
        <v>0</v>
      </c>
      <c r="G193" s="71">
        <v>0</v>
      </c>
      <c r="H193" s="71">
        <v>0</v>
      </c>
      <c r="I193" s="71">
        <v>0</v>
      </c>
      <c r="J193" s="71">
        <v>0</v>
      </c>
      <c r="K193" s="71">
        <v>0</v>
      </c>
      <c r="L193" s="71">
        <v>0</v>
      </c>
      <c r="M193" s="71">
        <v>0</v>
      </c>
      <c r="N193" s="71">
        <v>0</v>
      </c>
      <c r="O193" s="71">
        <v>0</v>
      </c>
      <c r="P193" s="71">
        <v>0</v>
      </c>
      <c r="Q193" s="71">
        <v>0</v>
      </c>
      <c r="R193" s="71"/>
      <c r="S193" s="71">
        <v>0</v>
      </c>
      <c r="T193" s="71">
        <v>0</v>
      </c>
      <c r="U193" s="71">
        <v>0</v>
      </c>
      <c r="V193" s="71">
        <v>0</v>
      </c>
      <c r="W193" s="93">
        <f>SUM(B193:V193)</f>
        <v>20000000</v>
      </c>
      <c r="X193" s="76"/>
      <c r="Y193" s="76"/>
      <c r="Z193" s="76"/>
      <c r="AA193" s="76"/>
      <c r="AB193" s="76"/>
      <c r="AC193" s="76"/>
      <c r="AD193" s="76"/>
      <c r="AE193" s="76"/>
      <c r="AF193" s="76"/>
      <c r="AG193" s="76"/>
      <c r="AH193" s="76"/>
      <c r="AI193" s="89">
        <f t="shared" si="355"/>
        <v>0</v>
      </c>
      <c r="AJ193" s="52"/>
      <c r="AK193" s="52"/>
      <c r="AL193" s="52"/>
      <c r="AM193" s="52"/>
      <c r="AN193" s="52"/>
      <c r="AO193" s="52"/>
      <c r="AP193" s="52"/>
      <c r="AQ193" s="52"/>
      <c r="AR193" s="52"/>
      <c r="AS193" s="52"/>
      <c r="AT193" s="52"/>
      <c r="AU193" s="52"/>
      <c r="AV193" s="52"/>
      <c r="AW193" s="52"/>
      <c r="AX193" s="52"/>
      <c r="AY193" s="52"/>
      <c r="AZ193" s="143"/>
      <c r="BA193" s="52"/>
      <c r="BB193" s="52"/>
      <c r="BC193" s="52"/>
      <c r="BD193" s="52"/>
      <c r="BE193" s="52"/>
      <c r="BF193" s="52"/>
      <c r="BG193" s="52"/>
      <c r="BH193" s="52"/>
      <c r="BI193" s="52"/>
      <c r="BJ193" s="84">
        <f>SUM(BA193:BI193)</f>
        <v>0</v>
      </c>
      <c r="BK193" s="97">
        <f t="shared" si="320"/>
        <v>0</v>
      </c>
      <c r="BL193" s="97">
        <f t="shared" si="318"/>
        <v>20000000</v>
      </c>
    </row>
    <row r="194" spans="1:64" s="17" customFormat="1" x14ac:dyDescent="0.25">
      <c r="A194" s="57" t="s">
        <v>501</v>
      </c>
      <c r="B194" s="70">
        <f t="shared" ref="B194:BJ194" si="356">+B195</f>
        <v>0</v>
      </c>
      <c r="C194" s="70">
        <f t="shared" si="356"/>
        <v>0</v>
      </c>
      <c r="D194" s="70">
        <f t="shared" si="356"/>
        <v>0</v>
      </c>
      <c r="E194" s="70">
        <f t="shared" si="356"/>
        <v>0</v>
      </c>
      <c r="F194" s="70">
        <f t="shared" si="356"/>
        <v>0</v>
      </c>
      <c r="G194" s="70">
        <f t="shared" si="356"/>
        <v>0</v>
      </c>
      <c r="H194" s="70">
        <f t="shared" si="356"/>
        <v>0</v>
      </c>
      <c r="I194" s="70">
        <f t="shared" si="356"/>
        <v>0</v>
      </c>
      <c r="J194" s="70">
        <f t="shared" si="356"/>
        <v>0</v>
      </c>
      <c r="K194" s="70">
        <f t="shared" si="356"/>
        <v>0</v>
      </c>
      <c r="L194" s="70">
        <f t="shared" si="356"/>
        <v>0</v>
      </c>
      <c r="M194" s="70">
        <f t="shared" si="356"/>
        <v>0</v>
      </c>
      <c r="N194" s="70">
        <f t="shared" si="356"/>
        <v>0</v>
      </c>
      <c r="O194" s="70">
        <f t="shared" si="356"/>
        <v>0</v>
      </c>
      <c r="P194" s="70">
        <f t="shared" si="356"/>
        <v>0</v>
      </c>
      <c r="Q194" s="70">
        <f t="shared" si="356"/>
        <v>0</v>
      </c>
      <c r="R194" s="70">
        <f t="shared" si="356"/>
        <v>100000000</v>
      </c>
      <c r="S194" s="70">
        <f t="shared" si="356"/>
        <v>0</v>
      </c>
      <c r="T194" s="70">
        <f t="shared" si="356"/>
        <v>0</v>
      </c>
      <c r="U194" s="70">
        <f t="shared" si="356"/>
        <v>0</v>
      </c>
      <c r="V194" s="70">
        <f t="shared" si="356"/>
        <v>0</v>
      </c>
      <c r="W194" s="92">
        <f t="shared" si="356"/>
        <v>100000000</v>
      </c>
      <c r="X194" s="75">
        <f t="shared" si="356"/>
        <v>0</v>
      </c>
      <c r="Y194" s="75">
        <f t="shared" si="356"/>
        <v>0</v>
      </c>
      <c r="Z194" s="75">
        <f t="shared" si="356"/>
        <v>0</v>
      </c>
      <c r="AA194" s="75">
        <f t="shared" si="356"/>
        <v>0</v>
      </c>
      <c r="AB194" s="75">
        <f t="shared" si="356"/>
        <v>0</v>
      </c>
      <c r="AC194" s="75">
        <f t="shared" si="356"/>
        <v>0</v>
      </c>
      <c r="AD194" s="75">
        <f t="shared" si="356"/>
        <v>0</v>
      </c>
      <c r="AE194" s="75">
        <f t="shared" si="356"/>
        <v>0</v>
      </c>
      <c r="AF194" s="75">
        <f t="shared" si="356"/>
        <v>0</v>
      </c>
      <c r="AG194" s="75">
        <f t="shared" si="356"/>
        <v>0</v>
      </c>
      <c r="AH194" s="75">
        <f t="shared" si="356"/>
        <v>0</v>
      </c>
      <c r="AI194" s="88">
        <f t="shared" si="356"/>
        <v>0</v>
      </c>
      <c r="AJ194" s="24">
        <f t="shared" si="356"/>
        <v>0</v>
      </c>
      <c r="AK194" s="24">
        <f t="shared" si="356"/>
        <v>0</v>
      </c>
      <c r="AL194" s="24">
        <f t="shared" si="356"/>
        <v>0</v>
      </c>
      <c r="AM194" s="24">
        <f t="shared" si="356"/>
        <v>0</v>
      </c>
      <c r="AN194" s="24">
        <f t="shared" si="356"/>
        <v>0</v>
      </c>
      <c r="AO194" s="24">
        <f t="shared" si="356"/>
        <v>0</v>
      </c>
      <c r="AP194" s="24">
        <f t="shared" si="356"/>
        <v>0</v>
      </c>
      <c r="AQ194" s="24">
        <f t="shared" si="356"/>
        <v>0</v>
      </c>
      <c r="AR194" s="24">
        <f t="shared" si="356"/>
        <v>0</v>
      </c>
      <c r="AS194" s="24">
        <f t="shared" si="356"/>
        <v>0</v>
      </c>
      <c r="AT194" s="24">
        <f t="shared" si="356"/>
        <v>0</v>
      </c>
      <c r="AU194" s="24">
        <f t="shared" si="356"/>
        <v>0</v>
      </c>
      <c r="AV194" s="24">
        <f t="shared" ref="AV194:AZ195" si="357">+AV195</f>
        <v>0</v>
      </c>
      <c r="AW194" s="24">
        <f t="shared" si="357"/>
        <v>0</v>
      </c>
      <c r="AX194" s="24">
        <f t="shared" si="357"/>
        <v>0</v>
      </c>
      <c r="AY194" s="24">
        <f t="shared" si="357"/>
        <v>0</v>
      </c>
      <c r="AZ194" s="142">
        <f t="shared" si="357"/>
        <v>0</v>
      </c>
      <c r="BA194" s="24">
        <f t="shared" si="356"/>
        <v>0</v>
      </c>
      <c r="BB194" s="24">
        <f t="shared" si="356"/>
        <v>0</v>
      </c>
      <c r="BC194" s="24">
        <f t="shared" si="356"/>
        <v>0</v>
      </c>
      <c r="BD194" s="24">
        <f t="shared" si="356"/>
        <v>0</v>
      </c>
      <c r="BE194" s="24">
        <f t="shared" si="356"/>
        <v>0</v>
      </c>
      <c r="BF194" s="24">
        <f t="shared" si="356"/>
        <v>0</v>
      </c>
      <c r="BG194" s="24">
        <f t="shared" si="356"/>
        <v>0</v>
      </c>
      <c r="BH194" s="24">
        <f t="shared" si="356"/>
        <v>0</v>
      </c>
      <c r="BI194" s="24">
        <f t="shared" si="356"/>
        <v>0</v>
      </c>
      <c r="BJ194" s="83">
        <f t="shared" si="356"/>
        <v>0</v>
      </c>
      <c r="BK194" s="95">
        <f t="shared" si="320"/>
        <v>0</v>
      </c>
      <c r="BL194" s="95">
        <f t="shared" si="318"/>
        <v>100000000</v>
      </c>
    </row>
    <row r="195" spans="1:64" s="17" customFormat="1" x14ac:dyDescent="0.25">
      <c r="A195" s="58" t="s">
        <v>502</v>
      </c>
      <c r="B195" s="70">
        <f t="shared" ref="B195:BJ195" si="358">+B196</f>
        <v>0</v>
      </c>
      <c r="C195" s="70">
        <f t="shared" si="358"/>
        <v>0</v>
      </c>
      <c r="D195" s="70">
        <f t="shared" si="358"/>
        <v>0</v>
      </c>
      <c r="E195" s="70">
        <f t="shared" si="358"/>
        <v>0</v>
      </c>
      <c r="F195" s="70">
        <f t="shared" si="358"/>
        <v>0</v>
      </c>
      <c r="G195" s="70">
        <f t="shared" si="358"/>
        <v>0</v>
      </c>
      <c r="H195" s="70">
        <f t="shared" si="358"/>
        <v>0</v>
      </c>
      <c r="I195" s="70">
        <f t="shared" si="358"/>
        <v>0</v>
      </c>
      <c r="J195" s="70">
        <f t="shared" si="358"/>
        <v>0</v>
      </c>
      <c r="K195" s="70">
        <f t="shared" si="358"/>
        <v>0</v>
      </c>
      <c r="L195" s="70">
        <f t="shared" si="358"/>
        <v>0</v>
      </c>
      <c r="M195" s="70">
        <f t="shared" si="358"/>
        <v>0</v>
      </c>
      <c r="N195" s="70">
        <f t="shared" si="358"/>
        <v>0</v>
      </c>
      <c r="O195" s="70">
        <f t="shared" si="358"/>
        <v>0</v>
      </c>
      <c r="P195" s="70">
        <f t="shared" si="358"/>
        <v>0</v>
      </c>
      <c r="Q195" s="70">
        <f t="shared" si="358"/>
        <v>0</v>
      </c>
      <c r="R195" s="70">
        <f t="shared" si="358"/>
        <v>100000000</v>
      </c>
      <c r="S195" s="70">
        <f t="shared" si="358"/>
        <v>0</v>
      </c>
      <c r="T195" s="70">
        <f t="shared" si="358"/>
        <v>0</v>
      </c>
      <c r="U195" s="70">
        <f t="shared" si="358"/>
        <v>0</v>
      </c>
      <c r="V195" s="70">
        <f t="shared" si="358"/>
        <v>0</v>
      </c>
      <c r="W195" s="92">
        <f t="shared" si="358"/>
        <v>100000000</v>
      </c>
      <c r="X195" s="75">
        <f t="shared" si="358"/>
        <v>0</v>
      </c>
      <c r="Y195" s="75">
        <f t="shared" si="358"/>
        <v>0</v>
      </c>
      <c r="Z195" s="75">
        <f t="shared" si="358"/>
        <v>0</v>
      </c>
      <c r="AA195" s="75">
        <f t="shared" si="358"/>
        <v>0</v>
      </c>
      <c r="AB195" s="75">
        <f t="shared" si="358"/>
        <v>0</v>
      </c>
      <c r="AC195" s="75">
        <f t="shared" si="358"/>
        <v>0</v>
      </c>
      <c r="AD195" s="75">
        <f t="shared" si="358"/>
        <v>0</v>
      </c>
      <c r="AE195" s="75">
        <f t="shared" si="358"/>
        <v>0</v>
      </c>
      <c r="AF195" s="75">
        <f t="shared" si="358"/>
        <v>0</v>
      </c>
      <c r="AG195" s="75">
        <f t="shared" si="358"/>
        <v>0</v>
      </c>
      <c r="AH195" s="75">
        <f t="shared" si="358"/>
        <v>0</v>
      </c>
      <c r="AI195" s="88">
        <f t="shared" si="358"/>
        <v>0</v>
      </c>
      <c r="AJ195" s="24">
        <f t="shared" si="358"/>
        <v>0</v>
      </c>
      <c r="AK195" s="24">
        <f t="shared" si="358"/>
        <v>0</v>
      </c>
      <c r="AL195" s="24">
        <f t="shared" si="358"/>
        <v>0</v>
      </c>
      <c r="AM195" s="24">
        <f t="shared" si="358"/>
        <v>0</v>
      </c>
      <c r="AN195" s="24">
        <f t="shared" si="358"/>
        <v>0</v>
      </c>
      <c r="AO195" s="24">
        <f t="shared" si="358"/>
        <v>0</v>
      </c>
      <c r="AP195" s="24">
        <f t="shared" si="358"/>
        <v>0</v>
      </c>
      <c r="AQ195" s="24">
        <f t="shared" si="358"/>
        <v>0</v>
      </c>
      <c r="AR195" s="24">
        <f t="shared" si="358"/>
        <v>0</v>
      </c>
      <c r="AS195" s="24">
        <f t="shared" si="358"/>
        <v>0</v>
      </c>
      <c r="AT195" s="24">
        <f t="shared" si="358"/>
        <v>0</v>
      </c>
      <c r="AU195" s="24">
        <f t="shared" si="358"/>
        <v>0</v>
      </c>
      <c r="AV195" s="24">
        <f t="shared" si="357"/>
        <v>0</v>
      </c>
      <c r="AW195" s="24">
        <f t="shared" si="357"/>
        <v>0</v>
      </c>
      <c r="AX195" s="24">
        <f t="shared" si="357"/>
        <v>0</v>
      </c>
      <c r="AY195" s="24">
        <f t="shared" si="357"/>
        <v>0</v>
      </c>
      <c r="AZ195" s="142">
        <f t="shared" si="357"/>
        <v>0</v>
      </c>
      <c r="BA195" s="24">
        <f t="shared" si="358"/>
        <v>0</v>
      </c>
      <c r="BB195" s="24">
        <f t="shared" si="358"/>
        <v>0</v>
      </c>
      <c r="BC195" s="24">
        <f t="shared" si="358"/>
        <v>0</v>
      </c>
      <c r="BD195" s="24">
        <f t="shared" si="358"/>
        <v>0</v>
      </c>
      <c r="BE195" s="24">
        <f t="shared" si="358"/>
        <v>0</v>
      </c>
      <c r="BF195" s="24">
        <f t="shared" si="358"/>
        <v>0</v>
      </c>
      <c r="BG195" s="24">
        <f t="shared" si="358"/>
        <v>0</v>
      </c>
      <c r="BH195" s="24">
        <f t="shared" si="358"/>
        <v>0</v>
      </c>
      <c r="BI195" s="24">
        <f t="shared" si="358"/>
        <v>0</v>
      </c>
      <c r="BJ195" s="83">
        <f t="shared" si="358"/>
        <v>0</v>
      </c>
      <c r="BK195" s="95">
        <f t="shared" si="320"/>
        <v>0</v>
      </c>
      <c r="BL195" s="95">
        <f t="shared" si="318"/>
        <v>100000000</v>
      </c>
    </row>
    <row r="196" spans="1:64" s="17" customFormat="1" ht="30" x14ac:dyDescent="0.25">
      <c r="A196" s="59" t="s">
        <v>503</v>
      </c>
      <c r="B196" s="70">
        <f t="shared" ref="B196:AG196" si="359">SUM(B197:B197)</f>
        <v>0</v>
      </c>
      <c r="C196" s="70">
        <f t="shared" si="359"/>
        <v>0</v>
      </c>
      <c r="D196" s="70">
        <f t="shared" si="359"/>
        <v>0</v>
      </c>
      <c r="E196" s="70">
        <f t="shared" si="359"/>
        <v>0</v>
      </c>
      <c r="F196" s="70">
        <f t="shared" si="359"/>
        <v>0</v>
      </c>
      <c r="G196" s="70">
        <f t="shared" si="359"/>
        <v>0</v>
      </c>
      <c r="H196" s="70">
        <f t="shared" si="359"/>
        <v>0</v>
      </c>
      <c r="I196" s="70">
        <f t="shared" si="359"/>
        <v>0</v>
      </c>
      <c r="J196" s="70">
        <f t="shared" si="359"/>
        <v>0</v>
      </c>
      <c r="K196" s="70">
        <f t="shared" si="359"/>
        <v>0</v>
      </c>
      <c r="L196" s="70">
        <f t="shared" si="359"/>
        <v>0</v>
      </c>
      <c r="M196" s="70">
        <f t="shared" si="359"/>
        <v>0</v>
      </c>
      <c r="N196" s="70">
        <f t="shared" si="359"/>
        <v>0</v>
      </c>
      <c r="O196" s="70">
        <f t="shared" si="359"/>
        <v>0</v>
      </c>
      <c r="P196" s="70">
        <f t="shared" si="359"/>
        <v>0</v>
      </c>
      <c r="Q196" s="70">
        <f t="shared" si="359"/>
        <v>0</v>
      </c>
      <c r="R196" s="70">
        <f t="shared" si="359"/>
        <v>100000000</v>
      </c>
      <c r="S196" s="70">
        <f t="shared" si="359"/>
        <v>0</v>
      </c>
      <c r="T196" s="70">
        <f t="shared" si="359"/>
        <v>0</v>
      </c>
      <c r="U196" s="70">
        <f t="shared" si="359"/>
        <v>0</v>
      </c>
      <c r="V196" s="70">
        <f t="shared" si="359"/>
        <v>0</v>
      </c>
      <c r="W196" s="92">
        <f t="shared" si="359"/>
        <v>100000000</v>
      </c>
      <c r="X196" s="75">
        <f t="shared" si="359"/>
        <v>0</v>
      </c>
      <c r="Y196" s="75">
        <f t="shared" si="359"/>
        <v>0</v>
      </c>
      <c r="Z196" s="75">
        <f t="shared" si="359"/>
        <v>0</v>
      </c>
      <c r="AA196" s="75">
        <f t="shared" si="359"/>
        <v>0</v>
      </c>
      <c r="AB196" s="75">
        <f t="shared" si="359"/>
        <v>0</v>
      </c>
      <c r="AC196" s="75">
        <f t="shared" si="359"/>
        <v>0</v>
      </c>
      <c r="AD196" s="75">
        <f t="shared" si="359"/>
        <v>0</v>
      </c>
      <c r="AE196" s="75">
        <f t="shared" si="359"/>
        <v>0</v>
      </c>
      <c r="AF196" s="75">
        <f t="shared" si="359"/>
        <v>0</v>
      </c>
      <c r="AG196" s="75">
        <f t="shared" si="359"/>
        <v>0</v>
      </c>
      <c r="AH196" s="75">
        <f t="shared" ref="AH196:BJ196" si="360">SUM(AH197:AH197)</f>
        <v>0</v>
      </c>
      <c r="AI196" s="88">
        <f t="shared" si="360"/>
        <v>0</v>
      </c>
      <c r="AJ196" s="24">
        <f t="shared" si="360"/>
        <v>0</v>
      </c>
      <c r="AK196" s="24">
        <f t="shared" si="360"/>
        <v>0</v>
      </c>
      <c r="AL196" s="24">
        <f t="shared" si="360"/>
        <v>0</v>
      </c>
      <c r="AM196" s="24">
        <f t="shared" si="360"/>
        <v>0</v>
      </c>
      <c r="AN196" s="24">
        <f t="shared" si="360"/>
        <v>0</v>
      </c>
      <c r="AO196" s="24">
        <f t="shared" si="360"/>
        <v>0</v>
      </c>
      <c r="AP196" s="24">
        <f t="shared" si="360"/>
        <v>0</v>
      </c>
      <c r="AQ196" s="24">
        <f t="shared" si="360"/>
        <v>0</v>
      </c>
      <c r="AR196" s="24">
        <f t="shared" si="360"/>
        <v>0</v>
      </c>
      <c r="AS196" s="24">
        <f t="shared" si="360"/>
        <v>0</v>
      </c>
      <c r="AT196" s="24">
        <f t="shared" si="360"/>
        <v>0</v>
      </c>
      <c r="AU196" s="24">
        <f t="shared" si="360"/>
        <v>0</v>
      </c>
      <c r="AV196" s="24">
        <f t="shared" si="360"/>
        <v>0</v>
      </c>
      <c r="AW196" s="24">
        <f t="shared" si="360"/>
        <v>0</v>
      </c>
      <c r="AX196" s="24">
        <f t="shared" si="360"/>
        <v>0</v>
      </c>
      <c r="AY196" s="24">
        <f t="shared" si="360"/>
        <v>0</v>
      </c>
      <c r="AZ196" s="142">
        <f t="shared" si="360"/>
        <v>0</v>
      </c>
      <c r="BA196" s="24">
        <f t="shared" si="360"/>
        <v>0</v>
      </c>
      <c r="BB196" s="24">
        <f t="shared" si="360"/>
        <v>0</v>
      </c>
      <c r="BC196" s="24">
        <f t="shared" si="360"/>
        <v>0</v>
      </c>
      <c r="BD196" s="24">
        <f t="shared" si="360"/>
        <v>0</v>
      </c>
      <c r="BE196" s="24">
        <f t="shared" si="360"/>
        <v>0</v>
      </c>
      <c r="BF196" s="24">
        <f t="shared" si="360"/>
        <v>0</v>
      </c>
      <c r="BG196" s="24">
        <f t="shared" si="360"/>
        <v>0</v>
      </c>
      <c r="BH196" s="24">
        <f t="shared" si="360"/>
        <v>0</v>
      </c>
      <c r="BI196" s="24">
        <f t="shared" si="360"/>
        <v>0</v>
      </c>
      <c r="BJ196" s="83">
        <f t="shared" si="360"/>
        <v>0</v>
      </c>
      <c r="BK196" s="95">
        <f t="shared" si="320"/>
        <v>0</v>
      </c>
      <c r="BL196" s="95">
        <f t="shared" si="318"/>
        <v>100000000</v>
      </c>
    </row>
    <row r="197" spans="1:64" s="19" customFormat="1" ht="30" x14ac:dyDescent="0.25">
      <c r="A197" s="60" t="s">
        <v>334</v>
      </c>
      <c r="B197" s="71">
        <v>0</v>
      </c>
      <c r="C197" s="71">
        <v>0</v>
      </c>
      <c r="D197" s="71">
        <v>0</v>
      </c>
      <c r="E197" s="71">
        <v>0</v>
      </c>
      <c r="F197" s="71">
        <v>0</v>
      </c>
      <c r="G197" s="71">
        <v>0</v>
      </c>
      <c r="H197" s="71">
        <v>0</v>
      </c>
      <c r="I197" s="71">
        <v>0</v>
      </c>
      <c r="J197" s="71">
        <v>0</v>
      </c>
      <c r="K197" s="71">
        <v>0</v>
      </c>
      <c r="L197" s="71">
        <v>0</v>
      </c>
      <c r="M197" s="71">
        <v>0</v>
      </c>
      <c r="N197" s="71">
        <v>0</v>
      </c>
      <c r="O197" s="71">
        <v>0</v>
      </c>
      <c r="P197" s="71">
        <v>0</v>
      </c>
      <c r="Q197" s="71">
        <v>0</v>
      </c>
      <c r="R197" s="71">
        <v>100000000</v>
      </c>
      <c r="S197" s="71">
        <v>0</v>
      </c>
      <c r="T197" s="71">
        <v>0</v>
      </c>
      <c r="U197" s="71">
        <v>0</v>
      </c>
      <c r="V197" s="71">
        <v>0</v>
      </c>
      <c r="W197" s="93">
        <f>SUM(B197:V197)</f>
        <v>100000000</v>
      </c>
      <c r="X197" s="76"/>
      <c r="Y197" s="76"/>
      <c r="Z197" s="76"/>
      <c r="AA197" s="76"/>
      <c r="AB197" s="76"/>
      <c r="AC197" s="76"/>
      <c r="AD197" s="76"/>
      <c r="AE197" s="76"/>
      <c r="AF197" s="76"/>
      <c r="AG197" s="76"/>
      <c r="AH197" s="76"/>
      <c r="AI197" s="89">
        <f t="shared" ref="AI197" si="361">SUM(X197:AH197)</f>
        <v>0</v>
      </c>
      <c r="AJ197" s="52"/>
      <c r="AK197" s="52"/>
      <c r="AL197" s="52"/>
      <c r="AM197" s="52"/>
      <c r="AN197" s="52"/>
      <c r="AO197" s="52"/>
      <c r="AP197" s="52"/>
      <c r="AQ197" s="52"/>
      <c r="AR197" s="52"/>
      <c r="AS197" s="52"/>
      <c r="AT197" s="52"/>
      <c r="AU197" s="52"/>
      <c r="AV197" s="52"/>
      <c r="AW197" s="52"/>
      <c r="AX197" s="52"/>
      <c r="AY197" s="52"/>
      <c r="AZ197" s="143"/>
      <c r="BA197" s="52"/>
      <c r="BB197" s="52"/>
      <c r="BC197" s="52"/>
      <c r="BD197" s="52"/>
      <c r="BE197" s="52"/>
      <c r="BF197" s="52"/>
      <c r="BG197" s="52"/>
      <c r="BH197" s="52"/>
      <c r="BI197" s="52"/>
      <c r="BJ197" s="84">
        <f>SUM(BA197:BI197)</f>
        <v>0</v>
      </c>
      <c r="BK197" s="97">
        <f t="shared" si="320"/>
        <v>0</v>
      </c>
      <c r="BL197" s="97">
        <f t="shared" si="318"/>
        <v>100000000</v>
      </c>
    </row>
    <row r="198" spans="1:64" s="17" customFormat="1" x14ac:dyDescent="0.25">
      <c r="A198" s="64" t="s">
        <v>504</v>
      </c>
      <c r="B198" s="70">
        <f t="shared" ref="B198:BJ198" si="362">+B199</f>
        <v>0</v>
      </c>
      <c r="C198" s="70">
        <f t="shared" si="362"/>
        <v>0</v>
      </c>
      <c r="D198" s="70">
        <f t="shared" si="362"/>
        <v>0</v>
      </c>
      <c r="E198" s="70">
        <f t="shared" si="362"/>
        <v>0</v>
      </c>
      <c r="F198" s="70">
        <f t="shared" si="362"/>
        <v>0</v>
      </c>
      <c r="G198" s="70">
        <f t="shared" si="362"/>
        <v>0</v>
      </c>
      <c r="H198" s="70">
        <f t="shared" si="362"/>
        <v>0</v>
      </c>
      <c r="I198" s="70">
        <f t="shared" si="362"/>
        <v>0</v>
      </c>
      <c r="J198" s="70">
        <f t="shared" si="362"/>
        <v>0</v>
      </c>
      <c r="K198" s="70">
        <f t="shared" si="362"/>
        <v>0</v>
      </c>
      <c r="L198" s="70">
        <f t="shared" si="362"/>
        <v>0</v>
      </c>
      <c r="M198" s="70">
        <f t="shared" si="362"/>
        <v>0</v>
      </c>
      <c r="N198" s="70">
        <f t="shared" si="362"/>
        <v>0</v>
      </c>
      <c r="O198" s="70">
        <f t="shared" si="362"/>
        <v>0</v>
      </c>
      <c r="P198" s="70">
        <f t="shared" si="362"/>
        <v>0</v>
      </c>
      <c r="Q198" s="70">
        <f t="shared" si="362"/>
        <v>0</v>
      </c>
      <c r="R198" s="70">
        <f t="shared" si="362"/>
        <v>0</v>
      </c>
      <c r="S198" s="70">
        <f t="shared" si="362"/>
        <v>0</v>
      </c>
      <c r="T198" s="70">
        <f t="shared" si="362"/>
        <v>0</v>
      </c>
      <c r="U198" s="70">
        <f t="shared" si="362"/>
        <v>0</v>
      </c>
      <c r="V198" s="70">
        <f t="shared" si="362"/>
        <v>0</v>
      </c>
      <c r="W198" s="92">
        <f t="shared" si="362"/>
        <v>0</v>
      </c>
      <c r="X198" s="75">
        <f t="shared" si="362"/>
        <v>0</v>
      </c>
      <c r="Y198" s="75">
        <f t="shared" si="362"/>
        <v>0</v>
      </c>
      <c r="Z198" s="75">
        <f t="shared" si="362"/>
        <v>0</v>
      </c>
      <c r="AA198" s="75">
        <f t="shared" si="362"/>
        <v>0</v>
      </c>
      <c r="AB198" s="75">
        <f t="shared" si="362"/>
        <v>0</v>
      </c>
      <c r="AC198" s="75">
        <f t="shared" si="362"/>
        <v>0</v>
      </c>
      <c r="AD198" s="75">
        <f t="shared" si="362"/>
        <v>0</v>
      </c>
      <c r="AE198" s="75">
        <f t="shared" si="362"/>
        <v>0</v>
      </c>
      <c r="AF198" s="75">
        <f t="shared" si="362"/>
        <v>0</v>
      </c>
      <c r="AG198" s="75">
        <f t="shared" si="362"/>
        <v>0</v>
      </c>
      <c r="AH198" s="75">
        <f t="shared" si="362"/>
        <v>0</v>
      </c>
      <c r="AI198" s="88">
        <f t="shared" si="362"/>
        <v>0</v>
      </c>
      <c r="AJ198" s="24">
        <f t="shared" si="362"/>
        <v>0</v>
      </c>
      <c r="AK198" s="24">
        <f t="shared" si="362"/>
        <v>0</v>
      </c>
      <c r="AL198" s="24">
        <f t="shared" si="362"/>
        <v>0</v>
      </c>
      <c r="AM198" s="24">
        <f t="shared" si="362"/>
        <v>0</v>
      </c>
      <c r="AN198" s="24">
        <f t="shared" si="362"/>
        <v>0</v>
      </c>
      <c r="AO198" s="24">
        <f t="shared" si="362"/>
        <v>0</v>
      </c>
      <c r="AP198" s="24">
        <f t="shared" si="362"/>
        <v>0</v>
      </c>
      <c r="AQ198" s="24">
        <f t="shared" si="362"/>
        <v>0</v>
      </c>
      <c r="AR198" s="24">
        <f t="shared" si="362"/>
        <v>0</v>
      </c>
      <c r="AS198" s="24">
        <f t="shared" si="362"/>
        <v>0</v>
      </c>
      <c r="AT198" s="24">
        <f t="shared" si="362"/>
        <v>0</v>
      </c>
      <c r="AU198" s="24">
        <f t="shared" si="362"/>
        <v>0</v>
      </c>
      <c r="AV198" s="24">
        <f>+AV199</f>
        <v>0</v>
      </c>
      <c r="AW198" s="24">
        <f>+AW199</f>
        <v>0</v>
      </c>
      <c r="AX198" s="24">
        <f>+AX199</f>
        <v>0</v>
      </c>
      <c r="AY198" s="24">
        <f>+AY199</f>
        <v>0</v>
      </c>
      <c r="AZ198" s="142">
        <f>+AZ199</f>
        <v>0</v>
      </c>
      <c r="BA198" s="24">
        <f t="shared" si="362"/>
        <v>0</v>
      </c>
      <c r="BB198" s="24">
        <f t="shared" si="362"/>
        <v>0</v>
      </c>
      <c r="BC198" s="24">
        <f t="shared" si="362"/>
        <v>0</v>
      </c>
      <c r="BD198" s="24">
        <f t="shared" si="362"/>
        <v>0</v>
      </c>
      <c r="BE198" s="24">
        <f t="shared" si="362"/>
        <v>0</v>
      </c>
      <c r="BF198" s="24">
        <f t="shared" si="362"/>
        <v>0</v>
      </c>
      <c r="BG198" s="24">
        <f t="shared" si="362"/>
        <v>0</v>
      </c>
      <c r="BH198" s="24">
        <f t="shared" si="362"/>
        <v>0</v>
      </c>
      <c r="BI198" s="24">
        <f t="shared" si="362"/>
        <v>0</v>
      </c>
      <c r="BJ198" s="83">
        <f t="shared" si="362"/>
        <v>0</v>
      </c>
      <c r="BK198" s="95">
        <f t="shared" ref="BK198:BK205" si="363">+AI198+AZ198+BJ198</f>
        <v>0</v>
      </c>
      <c r="BL198" s="95">
        <f t="shared" ref="BL198:BL205" si="364">+W198+AI198+AZ198+BJ198</f>
        <v>0</v>
      </c>
    </row>
    <row r="199" spans="1:64" s="17" customFormat="1" x14ac:dyDescent="0.25">
      <c r="A199" s="58" t="s">
        <v>505</v>
      </c>
      <c r="B199" s="70">
        <f t="shared" ref="B199:AG199" si="365">+B200+B202</f>
        <v>0</v>
      </c>
      <c r="C199" s="70">
        <f t="shared" si="365"/>
        <v>0</v>
      </c>
      <c r="D199" s="70">
        <f t="shared" si="365"/>
        <v>0</v>
      </c>
      <c r="E199" s="70">
        <f t="shared" si="365"/>
        <v>0</v>
      </c>
      <c r="F199" s="70">
        <f t="shared" si="365"/>
        <v>0</v>
      </c>
      <c r="G199" s="70">
        <f t="shared" si="365"/>
        <v>0</v>
      </c>
      <c r="H199" s="70">
        <f t="shared" si="365"/>
        <v>0</v>
      </c>
      <c r="I199" s="70">
        <f t="shared" si="365"/>
        <v>0</v>
      </c>
      <c r="J199" s="70">
        <f t="shared" si="365"/>
        <v>0</v>
      </c>
      <c r="K199" s="70">
        <f t="shared" si="365"/>
        <v>0</v>
      </c>
      <c r="L199" s="70">
        <f t="shared" si="365"/>
        <v>0</v>
      </c>
      <c r="M199" s="70">
        <f t="shared" si="365"/>
        <v>0</v>
      </c>
      <c r="N199" s="70">
        <f t="shared" si="365"/>
        <v>0</v>
      </c>
      <c r="O199" s="70">
        <f t="shared" si="365"/>
        <v>0</v>
      </c>
      <c r="P199" s="70">
        <f t="shared" si="365"/>
        <v>0</v>
      </c>
      <c r="Q199" s="70">
        <f t="shared" si="365"/>
        <v>0</v>
      </c>
      <c r="R199" s="70">
        <f t="shared" si="365"/>
        <v>0</v>
      </c>
      <c r="S199" s="70">
        <f t="shared" si="365"/>
        <v>0</v>
      </c>
      <c r="T199" s="70">
        <f t="shared" si="365"/>
        <v>0</v>
      </c>
      <c r="U199" s="70">
        <f t="shared" si="365"/>
        <v>0</v>
      </c>
      <c r="V199" s="70">
        <f t="shared" si="365"/>
        <v>0</v>
      </c>
      <c r="W199" s="92">
        <f t="shared" si="365"/>
        <v>0</v>
      </c>
      <c r="X199" s="75">
        <f t="shared" si="365"/>
        <v>0</v>
      </c>
      <c r="Y199" s="75">
        <f t="shared" si="365"/>
        <v>0</v>
      </c>
      <c r="Z199" s="75">
        <f t="shared" si="365"/>
        <v>0</v>
      </c>
      <c r="AA199" s="75">
        <f t="shared" si="365"/>
        <v>0</v>
      </c>
      <c r="AB199" s="75">
        <f t="shared" si="365"/>
        <v>0</v>
      </c>
      <c r="AC199" s="75">
        <f t="shared" si="365"/>
        <v>0</v>
      </c>
      <c r="AD199" s="75">
        <f t="shared" si="365"/>
        <v>0</v>
      </c>
      <c r="AE199" s="75">
        <f t="shared" si="365"/>
        <v>0</v>
      </c>
      <c r="AF199" s="75">
        <f t="shared" si="365"/>
        <v>0</v>
      </c>
      <c r="AG199" s="75">
        <f t="shared" si="365"/>
        <v>0</v>
      </c>
      <c r="AH199" s="75">
        <f t="shared" ref="AH199:BJ199" si="366">+AH200+AH202</f>
        <v>0</v>
      </c>
      <c r="AI199" s="88">
        <f t="shared" si="366"/>
        <v>0</v>
      </c>
      <c r="AJ199" s="24">
        <f t="shared" si="366"/>
        <v>0</v>
      </c>
      <c r="AK199" s="24">
        <f t="shared" si="366"/>
        <v>0</v>
      </c>
      <c r="AL199" s="24">
        <f t="shared" si="366"/>
        <v>0</v>
      </c>
      <c r="AM199" s="24">
        <f t="shared" si="366"/>
        <v>0</v>
      </c>
      <c r="AN199" s="24">
        <f t="shared" si="366"/>
        <v>0</v>
      </c>
      <c r="AO199" s="24">
        <f t="shared" si="366"/>
        <v>0</v>
      </c>
      <c r="AP199" s="24">
        <f t="shared" si="366"/>
        <v>0</v>
      </c>
      <c r="AQ199" s="24">
        <f t="shared" si="366"/>
        <v>0</v>
      </c>
      <c r="AR199" s="24">
        <f t="shared" si="366"/>
        <v>0</v>
      </c>
      <c r="AS199" s="24">
        <f t="shared" si="366"/>
        <v>0</v>
      </c>
      <c r="AT199" s="24">
        <f t="shared" si="366"/>
        <v>0</v>
      </c>
      <c r="AU199" s="24">
        <f t="shared" si="366"/>
        <v>0</v>
      </c>
      <c r="AV199" s="24">
        <f t="shared" si="366"/>
        <v>0</v>
      </c>
      <c r="AW199" s="24">
        <f t="shared" si="366"/>
        <v>0</v>
      </c>
      <c r="AX199" s="24">
        <f t="shared" si="366"/>
        <v>0</v>
      </c>
      <c r="AY199" s="24">
        <f t="shared" si="366"/>
        <v>0</v>
      </c>
      <c r="AZ199" s="142">
        <f t="shared" si="366"/>
        <v>0</v>
      </c>
      <c r="BA199" s="24">
        <f t="shared" si="366"/>
        <v>0</v>
      </c>
      <c r="BB199" s="24">
        <f t="shared" si="366"/>
        <v>0</v>
      </c>
      <c r="BC199" s="24">
        <f t="shared" si="366"/>
        <v>0</v>
      </c>
      <c r="BD199" s="24">
        <f t="shared" si="366"/>
        <v>0</v>
      </c>
      <c r="BE199" s="24">
        <f t="shared" si="366"/>
        <v>0</v>
      </c>
      <c r="BF199" s="24">
        <f t="shared" si="366"/>
        <v>0</v>
      </c>
      <c r="BG199" s="24">
        <f t="shared" si="366"/>
        <v>0</v>
      </c>
      <c r="BH199" s="24">
        <f t="shared" si="366"/>
        <v>0</v>
      </c>
      <c r="BI199" s="24">
        <f t="shared" si="366"/>
        <v>0</v>
      </c>
      <c r="BJ199" s="83">
        <f t="shared" si="366"/>
        <v>0</v>
      </c>
      <c r="BK199" s="95">
        <f t="shared" si="363"/>
        <v>0</v>
      </c>
      <c r="BL199" s="95">
        <f t="shared" si="364"/>
        <v>0</v>
      </c>
    </row>
    <row r="200" spans="1:64" s="17" customFormat="1" x14ac:dyDescent="0.25">
      <c r="A200" s="59" t="s">
        <v>506</v>
      </c>
      <c r="B200" s="70">
        <f t="shared" ref="B200:AG200" si="367">SUM(B201:B201)</f>
        <v>0</v>
      </c>
      <c r="C200" s="70">
        <f t="shared" si="367"/>
        <v>0</v>
      </c>
      <c r="D200" s="70">
        <f t="shared" si="367"/>
        <v>0</v>
      </c>
      <c r="E200" s="70">
        <f t="shared" si="367"/>
        <v>0</v>
      </c>
      <c r="F200" s="70">
        <f t="shared" si="367"/>
        <v>0</v>
      </c>
      <c r="G200" s="70">
        <f t="shared" si="367"/>
        <v>0</v>
      </c>
      <c r="H200" s="70">
        <f t="shared" si="367"/>
        <v>0</v>
      </c>
      <c r="I200" s="70">
        <f t="shared" si="367"/>
        <v>0</v>
      </c>
      <c r="J200" s="70">
        <f t="shared" si="367"/>
        <v>0</v>
      </c>
      <c r="K200" s="70">
        <f t="shared" si="367"/>
        <v>0</v>
      </c>
      <c r="L200" s="70">
        <f t="shared" si="367"/>
        <v>0</v>
      </c>
      <c r="M200" s="70">
        <f t="shared" si="367"/>
        <v>0</v>
      </c>
      <c r="N200" s="70">
        <f t="shared" si="367"/>
        <v>0</v>
      </c>
      <c r="O200" s="70">
        <f t="shared" si="367"/>
        <v>0</v>
      </c>
      <c r="P200" s="70">
        <f t="shared" si="367"/>
        <v>0</v>
      </c>
      <c r="Q200" s="70">
        <f t="shared" si="367"/>
        <v>0</v>
      </c>
      <c r="R200" s="70">
        <f t="shared" si="367"/>
        <v>0</v>
      </c>
      <c r="S200" s="70">
        <f t="shared" si="367"/>
        <v>0</v>
      </c>
      <c r="T200" s="70">
        <f t="shared" si="367"/>
        <v>0</v>
      </c>
      <c r="U200" s="70">
        <f t="shared" si="367"/>
        <v>0</v>
      </c>
      <c r="V200" s="70">
        <f t="shared" si="367"/>
        <v>0</v>
      </c>
      <c r="W200" s="92">
        <f t="shared" si="367"/>
        <v>0</v>
      </c>
      <c r="X200" s="75">
        <f t="shared" si="367"/>
        <v>0</v>
      </c>
      <c r="Y200" s="75">
        <f t="shared" si="367"/>
        <v>0</v>
      </c>
      <c r="Z200" s="75">
        <f t="shared" si="367"/>
        <v>0</v>
      </c>
      <c r="AA200" s="75">
        <f t="shared" si="367"/>
        <v>0</v>
      </c>
      <c r="AB200" s="75">
        <f t="shared" si="367"/>
        <v>0</v>
      </c>
      <c r="AC200" s="75">
        <f t="shared" si="367"/>
        <v>0</v>
      </c>
      <c r="AD200" s="75">
        <f t="shared" si="367"/>
        <v>0</v>
      </c>
      <c r="AE200" s="75">
        <f t="shared" si="367"/>
        <v>0</v>
      </c>
      <c r="AF200" s="75">
        <f t="shared" si="367"/>
        <v>0</v>
      </c>
      <c r="AG200" s="75">
        <f t="shared" si="367"/>
        <v>0</v>
      </c>
      <c r="AH200" s="75">
        <f t="shared" ref="AH200:BJ200" si="368">SUM(AH201:AH201)</f>
        <v>0</v>
      </c>
      <c r="AI200" s="88">
        <f t="shared" si="368"/>
        <v>0</v>
      </c>
      <c r="AJ200" s="24">
        <f t="shared" si="368"/>
        <v>0</v>
      </c>
      <c r="AK200" s="24">
        <f t="shared" si="368"/>
        <v>0</v>
      </c>
      <c r="AL200" s="24">
        <f t="shared" si="368"/>
        <v>0</v>
      </c>
      <c r="AM200" s="24">
        <f t="shared" si="368"/>
        <v>0</v>
      </c>
      <c r="AN200" s="24">
        <f t="shared" si="368"/>
        <v>0</v>
      </c>
      <c r="AO200" s="24">
        <f t="shared" si="368"/>
        <v>0</v>
      </c>
      <c r="AP200" s="24">
        <f t="shared" si="368"/>
        <v>0</v>
      </c>
      <c r="AQ200" s="24">
        <f t="shared" si="368"/>
        <v>0</v>
      </c>
      <c r="AR200" s="24">
        <f t="shared" si="368"/>
        <v>0</v>
      </c>
      <c r="AS200" s="24">
        <f t="shared" si="368"/>
        <v>0</v>
      </c>
      <c r="AT200" s="24">
        <f t="shared" si="368"/>
        <v>0</v>
      </c>
      <c r="AU200" s="24">
        <f t="shared" si="368"/>
        <v>0</v>
      </c>
      <c r="AV200" s="24">
        <f t="shared" si="368"/>
        <v>0</v>
      </c>
      <c r="AW200" s="24">
        <f t="shared" si="368"/>
        <v>0</v>
      </c>
      <c r="AX200" s="24">
        <f t="shared" si="368"/>
        <v>0</v>
      </c>
      <c r="AY200" s="24">
        <f t="shared" si="368"/>
        <v>0</v>
      </c>
      <c r="AZ200" s="142">
        <f t="shared" si="368"/>
        <v>0</v>
      </c>
      <c r="BA200" s="24">
        <f t="shared" si="368"/>
        <v>0</v>
      </c>
      <c r="BB200" s="24">
        <f t="shared" si="368"/>
        <v>0</v>
      </c>
      <c r="BC200" s="24">
        <f t="shared" si="368"/>
        <v>0</v>
      </c>
      <c r="BD200" s="24">
        <f t="shared" si="368"/>
        <v>0</v>
      </c>
      <c r="BE200" s="24">
        <f t="shared" si="368"/>
        <v>0</v>
      </c>
      <c r="BF200" s="24">
        <f t="shared" si="368"/>
        <v>0</v>
      </c>
      <c r="BG200" s="24">
        <f t="shared" si="368"/>
        <v>0</v>
      </c>
      <c r="BH200" s="24">
        <f t="shared" si="368"/>
        <v>0</v>
      </c>
      <c r="BI200" s="24">
        <f t="shared" si="368"/>
        <v>0</v>
      </c>
      <c r="BJ200" s="83">
        <f t="shared" si="368"/>
        <v>0</v>
      </c>
      <c r="BK200" s="95">
        <f t="shared" si="363"/>
        <v>0</v>
      </c>
      <c r="BL200" s="95">
        <f t="shared" si="364"/>
        <v>0</v>
      </c>
    </row>
    <row r="201" spans="1:64" s="19" customFormat="1" x14ac:dyDescent="0.25">
      <c r="A201" s="60" t="s">
        <v>387</v>
      </c>
      <c r="B201" s="71">
        <v>0</v>
      </c>
      <c r="C201" s="71">
        <v>0</v>
      </c>
      <c r="D201" s="71">
        <v>0</v>
      </c>
      <c r="E201" s="71">
        <v>0</v>
      </c>
      <c r="F201" s="71">
        <v>0</v>
      </c>
      <c r="G201" s="71">
        <v>0</v>
      </c>
      <c r="H201" s="71">
        <v>0</v>
      </c>
      <c r="I201" s="71">
        <v>0</v>
      </c>
      <c r="J201" s="71">
        <v>0</v>
      </c>
      <c r="K201" s="71">
        <v>0</v>
      </c>
      <c r="L201" s="71">
        <v>0</v>
      </c>
      <c r="M201" s="71">
        <v>0</v>
      </c>
      <c r="N201" s="71">
        <v>0</v>
      </c>
      <c r="O201" s="71">
        <v>0</v>
      </c>
      <c r="P201" s="71">
        <v>0</v>
      </c>
      <c r="Q201" s="71">
        <v>0</v>
      </c>
      <c r="R201" s="71">
        <v>0</v>
      </c>
      <c r="S201" s="71">
        <v>0</v>
      </c>
      <c r="T201" s="71">
        <v>0</v>
      </c>
      <c r="U201" s="71">
        <v>0</v>
      </c>
      <c r="V201" s="71">
        <v>0</v>
      </c>
      <c r="W201" s="93">
        <f>SUM(B201:V201)</f>
        <v>0</v>
      </c>
      <c r="X201" s="76"/>
      <c r="Y201" s="76"/>
      <c r="Z201" s="76"/>
      <c r="AA201" s="76"/>
      <c r="AB201" s="76"/>
      <c r="AC201" s="76"/>
      <c r="AD201" s="76"/>
      <c r="AE201" s="76"/>
      <c r="AF201" s="76"/>
      <c r="AG201" s="76"/>
      <c r="AH201" s="76"/>
      <c r="AI201" s="89">
        <f t="shared" ref="AI201" si="369">SUM(X201:AH201)</f>
        <v>0</v>
      </c>
      <c r="AJ201" s="52"/>
      <c r="AK201" s="52"/>
      <c r="AL201" s="52"/>
      <c r="AM201" s="52"/>
      <c r="AN201" s="52"/>
      <c r="AO201" s="52"/>
      <c r="AP201" s="52"/>
      <c r="AQ201" s="52"/>
      <c r="AR201" s="52"/>
      <c r="AS201" s="52"/>
      <c r="AT201" s="52"/>
      <c r="AU201" s="52"/>
      <c r="AV201" s="52"/>
      <c r="AW201" s="52"/>
      <c r="AX201" s="52"/>
      <c r="AY201" s="52"/>
      <c r="AZ201" s="143"/>
      <c r="BA201" s="52"/>
      <c r="BB201" s="52"/>
      <c r="BC201" s="52"/>
      <c r="BD201" s="52"/>
      <c r="BE201" s="52"/>
      <c r="BF201" s="52"/>
      <c r="BG201" s="52"/>
      <c r="BH201" s="52"/>
      <c r="BI201" s="52"/>
      <c r="BJ201" s="84">
        <f>SUM(BA201:BI201)</f>
        <v>0</v>
      </c>
      <c r="BK201" s="97">
        <f t="shared" si="363"/>
        <v>0</v>
      </c>
      <c r="BL201" s="97">
        <f t="shared" si="364"/>
        <v>0</v>
      </c>
    </row>
    <row r="202" spans="1:64" s="17" customFormat="1" ht="30" x14ac:dyDescent="0.25">
      <c r="A202" s="59" t="s">
        <v>507</v>
      </c>
      <c r="B202" s="70">
        <f t="shared" ref="B202:AG202" si="370">SUM(B203:B203)</f>
        <v>0</v>
      </c>
      <c r="C202" s="70">
        <f t="shared" si="370"/>
        <v>0</v>
      </c>
      <c r="D202" s="70">
        <f t="shared" si="370"/>
        <v>0</v>
      </c>
      <c r="E202" s="70">
        <f t="shared" si="370"/>
        <v>0</v>
      </c>
      <c r="F202" s="70">
        <f t="shared" si="370"/>
        <v>0</v>
      </c>
      <c r="G202" s="70">
        <f t="shared" si="370"/>
        <v>0</v>
      </c>
      <c r="H202" s="70">
        <f t="shared" si="370"/>
        <v>0</v>
      </c>
      <c r="I202" s="70">
        <f t="shared" si="370"/>
        <v>0</v>
      </c>
      <c r="J202" s="70">
        <f t="shared" si="370"/>
        <v>0</v>
      </c>
      <c r="K202" s="70">
        <f t="shared" si="370"/>
        <v>0</v>
      </c>
      <c r="L202" s="70">
        <f t="shared" si="370"/>
        <v>0</v>
      </c>
      <c r="M202" s="70">
        <f t="shared" si="370"/>
        <v>0</v>
      </c>
      <c r="N202" s="70">
        <f t="shared" si="370"/>
        <v>0</v>
      </c>
      <c r="O202" s="70">
        <f t="shared" si="370"/>
        <v>0</v>
      </c>
      <c r="P202" s="70">
        <f t="shared" si="370"/>
        <v>0</v>
      </c>
      <c r="Q202" s="70">
        <f t="shared" si="370"/>
        <v>0</v>
      </c>
      <c r="R202" s="70">
        <f t="shared" si="370"/>
        <v>0</v>
      </c>
      <c r="S202" s="70">
        <f t="shared" si="370"/>
        <v>0</v>
      </c>
      <c r="T202" s="70">
        <f t="shared" si="370"/>
        <v>0</v>
      </c>
      <c r="U202" s="70">
        <f t="shared" si="370"/>
        <v>0</v>
      </c>
      <c r="V202" s="70">
        <f t="shared" si="370"/>
        <v>0</v>
      </c>
      <c r="W202" s="92">
        <f t="shared" si="370"/>
        <v>0</v>
      </c>
      <c r="X202" s="75">
        <f t="shared" si="370"/>
        <v>0</v>
      </c>
      <c r="Y202" s="75">
        <f t="shared" si="370"/>
        <v>0</v>
      </c>
      <c r="Z202" s="75">
        <f t="shared" si="370"/>
        <v>0</v>
      </c>
      <c r="AA202" s="75">
        <f t="shared" si="370"/>
        <v>0</v>
      </c>
      <c r="AB202" s="75">
        <f t="shared" si="370"/>
        <v>0</v>
      </c>
      <c r="AC202" s="75">
        <f t="shared" si="370"/>
        <v>0</v>
      </c>
      <c r="AD202" s="75">
        <f t="shared" si="370"/>
        <v>0</v>
      </c>
      <c r="AE202" s="75">
        <f t="shared" si="370"/>
        <v>0</v>
      </c>
      <c r="AF202" s="75">
        <f t="shared" si="370"/>
        <v>0</v>
      </c>
      <c r="AG202" s="75">
        <f t="shared" si="370"/>
        <v>0</v>
      </c>
      <c r="AH202" s="75">
        <f t="shared" ref="AH202:BJ202" si="371">SUM(AH203:AH203)</f>
        <v>0</v>
      </c>
      <c r="AI202" s="88">
        <f t="shared" si="371"/>
        <v>0</v>
      </c>
      <c r="AJ202" s="24">
        <f t="shared" si="371"/>
        <v>0</v>
      </c>
      <c r="AK202" s="24">
        <f t="shared" si="371"/>
        <v>0</v>
      </c>
      <c r="AL202" s="24">
        <f t="shared" si="371"/>
        <v>0</v>
      </c>
      <c r="AM202" s="24">
        <f t="shared" si="371"/>
        <v>0</v>
      </c>
      <c r="AN202" s="24">
        <f t="shared" si="371"/>
        <v>0</v>
      </c>
      <c r="AO202" s="24">
        <f t="shared" si="371"/>
        <v>0</v>
      </c>
      <c r="AP202" s="24">
        <f t="shared" si="371"/>
        <v>0</v>
      </c>
      <c r="AQ202" s="24">
        <f t="shared" si="371"/>
        <v>0</v>
      </c>
      <c r="AR202" s="24">
        <f t="shared" si="371"/>
        <v>0</v>
      </c>
      <c r="AS202" s="24">
        <f t="shared" si="371"/>
        <v>0</v>
      </c>
      <c r="AT202" s="24">
        <f t="shared" si="371"/>
        <v>0</v>
      </c>
      <c r="AU202" s="24">
        <f t="shared" si="371"/>
        <v>0</v>
      </c>
      <c r="AV202" s="24">
        <f t="shared" si="371"/>
        <v>0</v>
      </c>
      <c r="AW202" s="24">
        <f t="shared" si="371"/>
        <v>0</v>
      </c>
      <c r="AX202" s="24">
        <f t="shared" si="371"/>
        <v>0</v>
      </c>
      <c r="AY202" s="24">
        <f t="shared" si="371"/>
        <v>0</v>
      </c>
      <c r="AZ202" s="142">
        <f t="shared" si="371"/>
        <v>0</v>
      </c>
      <c r="BA202" s="24">
        <f t="shared" si="371"/>
        <v>0</v>
      </c>
      <c r="BB202" s="24">
        <f t="shared" si="371"/>
        <v>0</v>
      </c>
      <c r="BC202" s="24">
        <f t="shared" si="371"/>
        <v>0</v>
      </c>
      <c r="BD202" s="24">
        <f t="shared" si="371"/>
        <v>0</v>
      </c>
      <c r="BE202" s="24">
        <f t="shared" si="371"/>
        <v>0</v>
      </c>
      <c r="BF202" s="24">
        <f t="shared" si="371"/>
        <v>0</v>
      </c>
      <c r="BG202" s="24">
        <f t="shared" si="371"/>
        <v>0</v>
      </c>
      <c r="BH202" s="24">
        <f t="shared" si="371"/>
        <v>0</v>
      </c>
      <c r="BI202" s="24">
        <f t="shared" si="371"/>
        <v>0</v>
      </c>
      <c r="BJ202" s="83">
        <f t="shared" si="371"/>
        <v>0</v>
      </c>
      <c r="BK202" s="95">
        <f t="shared" si="363"/>
        <v>0</v>
      </c>
      <c r="BL202" s="95">
        <f t="shared" si="364"/>
        <v>0</v>
      </c>
    </row>
    <row r="203" spans="1:64" s="19" customFormat="1" x14ac:dyDescent="0.25">
      <c r="A203" s="60" t="s">
        <v>626</v>
      </c>
      <c r="B203" s="71">
        <v>0</v>
      </c>
      <c r="C203" s="71">
        <v>0</v>
      </c>
      <c r="D203" s="71">
        <v>0</v>
      </c>
      <c r="E203" s="71">
        <v>0</v>
      </c>
      <c r="F203" s="71">
        <v>0</v>
      </c>
      <c r="G203" s="71">
        <v>0</v>
      </c>
      <c r="H203" s="71">
        <v>0</v>
      </c>
      <c r="I203" s="71">
        <v>0</v>
      </c>
      <c r="J203" s="71">
        <v>0</v>
      </c>
      <c r="K203" s="71">
        <v>0</v>
      </c>
      <c r="L203" s="71">
        <v>0</v>
      </c>
      <c r="M203" s="71">
        <v>0</v>
      </c>
      <c r="N203" s="71">
        <v>0</v>
      </c>
      <c r="O203" s="71">
        <v>0</v>
      </c>
      <c r="P203" s="71">
        <v>0</v>
      </c>
      <c r="Q203" s="71">
        <v>0</v>
      </c>
      <c r="R203" s="71">
        <v>0</v>
      </c>
      <c r="S203" s="71">
        <v>0</v>
      </c>
      <c r="T203" s="71">
        <v>0</v>
      </c>
      <c r="U203" s="71">
        <v>0</v>
      </c>
      <c r="V203" s="71">
        <v>0</v>
      </c>
      <c r="W203" s="93">
        <f t="shared" ref="W203:W204" si="372">SUM(B203:V203)</f>
        <v>0</v>
      </c>
      <c r="X203" s="76"/>
      <c r="Y203" s="76"/>
      <c r="Z203" s="76"/>
      <c r="AA203" s="76"/>
      <c r="AB203" s="76"/>
      <c r="AC203" s="76"/>
      <c r="AD203" s="76"/>
      <c r="AE203" s="76"/>
      <c r="AF203" s="76"/>
      <c r="AG203" s="76"/>
      <c r="AH203" s="76"/>
      <c r="AI203" s="89">
        <f t="shared" ref="AI203:AI204" si="373">SUM(X203:AH203)</f>
        <v>0</v>
      </c>
      <c r="AJ203" s="52"/>
      <c r="AK203" s="52"/>
      <c r="AL203" s="52"/>
      <c r="AM203" s="52"/>
      <c r="AN203" s="52"/>
      <c r="AO203" s="52"/>
      <c r="AP203" s="52"/>
      <c r="AQ203" s="52"/>
      <c r="AR203" s="52"/>
      <c r="AS203" s="52"/>
      <c r="AT203" s="52"/>
      <c r="AU203" s="52"/>
      <c r="AV203" s="52"/>
      <c r="AW203" s="52"/>
      <c r="AX203" s="52"/>
      <c r="AY203" s="52"/>
      <c r="AZ203" s="143"/>
      <c r="BA203" s="52"/>
      <c r="BB203" s="52"/>
      <c r="BC203" s="52"/>
      <c r="BD203" s="52"/>
      <c r="BE203" s="52"/>
      <c r="BF203" s="52"/>
      <c r="BG203" s="52"/>
      <c r="BH203" s="52"/>
      <c r="BI203" s="52"/>
      <c r="BJ203" s="84">
        <f>SUM(BA203:BI203)</f>
        <v>0</v>
      </c>
      <c r="BK203" s="97">
        <f t="shared" si="363"/>
        <v>0</v>
      </c>
      <c r="BL203" s="97">
        <f t="shared" si="364"/>
        <v>0</v>
      </c>
    </row>
    <row r="204" spans="1:64" s="19" customFormat="1" x14ac:dyDescent="0.25">
      <c r="A204" s="60" t="s">
        <v>512</v>
      </c>
      <c r="B204" s="71"/>
      <c r="C204" s="71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>
        <v>0</v>
      </c>
      <c r="W204" s="93">
        <f t="shared" si="372"/>
        <v>0</v>
      </c>
      <c r="X204" s="76"/>
      <c r="Y204" s="76"/>
      <c r="Z204" s="76"/>
      <c r="AA204" s="76"/>
      <c r="AB204" s="76"/>
      <c r="AC204" s="76"/>
      <c r="AD204" s="76"/>
      <c r="AE204" s="76"/>
      <c r="AF204" s="76"/>
      <c r="AG204" s="76"/>
      <c r="AH204" s="76"/>
      <c r="AI204" s="89">
        <f t="shared" si="373"/>
        <v>0</v>
      </c>
      <c r="AJ204" s="52"/>
      <c r="AK204" s="52"/>
      <c r="AL204" s="52"/>
      <c r="AM204" s="52"/>
      <c r="AN204" s="52"/>
      <c r="AO204" s="52"/>
      <c r="AP204" s="52"/>
      <c r="AQ204" s="52"/>
      <c r="AR204" s="52"/>
      <c r="AS204" s="52"/>
      <c r="AT204" s="52"/>
      <c r="AU204" s="52"/>
      <c r="AV204" s="52"/>
      <c r="AW204" s="52"/>
      <c r="AX204" s="52"/>
      <c r="AY204" s="52"/>
      <c r="AZ204" s="143"/>
      <c r="BA204" s="52"/>
      <c r="BB204" s="52"/>
      <c r="BC204" s="52"/>
      <c r="BD204" s="52"/>
      <c r="BE204" s="52"/>
      <c r="BF204" s="52"/>
      <c r="BG204" s="52"/>
      <c r="BH204" s="52"/>
      <c r="BI204" s="52"/>
      <c r="BJ204" s="84">
        <f>SUM(BA204:BI204)</f>
        <v>0</v>
      </c>
      <c r="BK204" s="97">
        <f t="shared" si="363"/>
        <v>0</v>
      </c>
      <c r="BL204" s="97">
        <f t="shared" si="364"/>
        <v>0</v>
      </c>
    </row>
    <row r="205" spans="1:64" s="17" customFormat="1" x14ac:dyDescent="0.25">
      <c r="A205" s="67" t="s">
        <v>79</v>
      </c>
      <c r="B205" s="70">
        <f t="shared" ref="B205:AG205" si="374">+B4+B58+B123+B158+B204</f>
        <v>897951400</v>
      </c>
      <c r="C205" s="70">
        <f t="shared" si="374"/>
        <v>33000000</v>
      </c>
      <c r="D205" s="70">
        <f t="shared" si="374"/>
        <v>365960</v>
      </c>
      <c r="E205" s="70">
        <f t="shared" si="374"/>
        <v>115651083</v>
      </c>
      <c r="F205" s="70">
        <f t="shared" si="374"/>
        <v>697218140</v>
      </c>
      <c r="G205" s="70">
        <f t="shared" si="374"/>
        <v>127800000</v>
      </c>
      <c r="H205" s="70">
        <f t="shared" si="374"/>
        <v>357248117</v>
      </c>
      <c r="I205" s="70">
        <f t="shared" si="374"/>
        <v>41235000</v>
      </c>
      <c r="J205" s="70">
        <f t="shared" si="374"/>
        <v>39816289</v>
      </c>
      <c r="K205" s="70">
        <f t="shared" si="374"/>
        <v>282363982</v>
      </c>
      <c r="L205" s="70">
        <f t="shared" si="374"/>
        <v>673809133</v>
      </c>
      <c r="M205" s="70">
        <f t="shared" si="374"/>
        <v>730131008</v>
      </c>
      <c r="N205" s="70">
        <f t="shared" si="374"/>
        <v>288832601.17000002</v>
      </c>
      <c r="O205" s="70">
        <f t="shared" si="374"/>
        <v>15100000</v>
      </c>
      <c r="P205" s="70">
        <f t="shared" si="374"/>
        <v>83200644</v>
      </c>
      <c r="Q205" s="70">
        <f t="shared" si="374"/>
        <v>100000</v>
      </c>
      <c r="R205" s="70">
        <f t="shared" si="374"/>
        <v>379977633</v>
      </c>
      <c r="S205" s="70">
        <f t="shared" si="374"/>
        <v>1000000</v>
      </c>
      <c r="T205" s="70">
        <f t="shared" si="374"/>
        <v>10210780</v>
      </c>
      <c r="U205" s="70">
        <f t="shared" si="374"/>
        <v>180711167</v>
      </c>
      <c r="V205" s="70">
        <f t="shared" si="374"/>
        <v>76791447</v>
      </c>
      <c r="W205" s="92">
        <f t="shared" si="374"/>
        <v>5032514384.1700001</v>
      </c>
      <c r="X205" s="75">
        <f t="shared" si="374"/>
        <v>22691612</v>
      </c>
      <c r="Y205" s="75">
        <f t="shared" si="374"/>
        <v>66531419</v>
      </c>
      <c r="Z205" s="75">
        <f t="shared" si="374"/>
        <v>11906416</v>
      </c>
      <c r="AA205" s="75">
        <f t="shared" si="374"/>
        <v>8929812</v>
      </c>
      <c r="AB205" s="75">
        <f t="shared" si="374"/>
        <v>229511353</v>
      </c>
      <c r="AC205" s="75">
        <f t="shared" si="374"/>
        <v>127993976</v>
      </c>
      <c r="AD205" s="75">
        <f t="shared" si="374"/>
        <v>287501732</v>
      </c>
      <c r="AE205" s="75">
        <f t="shared" si="374"/>
        <v>1569937199</v>
      </c>
      <c r="AF205" s="75">
        <f t="shared" si="374"/>
        <v>1352322804.25</v>
      </c>
      <c r="AG205" s="75">
        <f t="shared" si="374"/>
        <v>330864009.63</v>
      </c>
      <c r="AH205" s="75">
        <f t="shared" ref="AH205:BJ205" si="375">+AH4+AH58+AH123+AH158+AH204</f>
        <v>23672128</v>
      </c>
      <c r="AI205" s="88">
        <f t="shared" si="375"/>
        <v>4031862460.8800001</v>
      </c>
      <c r="AJ205" s="24">
        <f t="shared" si="375"/>
        <v>390583979.05000001</v>
      </c>
      <c r="AK205" s="24">
        <f t="shared" si="375"/>
        <v>8693642</v>
      </c>
      <c r="AL205" s="24">
        <f t="shared" si="375"/>
        <v>4378836</v>
      </c>
      <c r="AM205" s="24">
        <f t="shared" si="375"/>
        <v>7530087</v>
      </c>
      <c r="AN205" s="24">
        <f t="shared" si="375"/>
        <v>34073202</v>
      </c>
      <c r="AO205" s="24">
        <f t="shared" si="375"/>
        <v>9555223</v>
      </c>
      <c r="AP205" s="24">
        <f t="shared" si="375"/>
        <v>1365278.19</v>
      </c>
      <c r="AQ205" s="24">
        <f t="shared" si="375"/>
        <v>348788.25</v>
      </c>
      <c r="AR205" s="24">
        <f t="shared" si="375"/>
        <v>32373968.539999999</v>
      </c>
      <c r="AS205" s="24">
        <f t="shared" si="375"/>
        <v>8821.75</v>
      </c>
      <c r="AT205" s="24">
        <f t="shared" si="375"/>
        <v>3787453</v>
      </c>
      <c r="AU205" s="24">
        <f t="shared" si="375"/>
        <v>78404212.989999995</v>
      </c>
      <c r="AV205" s="24">
        <f t="shared" si="375"/>
        <v>7291121.4500000002</v>
      </c>
      <c r="AW205" s="24">
        <f t="shared" si="375"/>
        <v>39629489.530000001</v>
      </c>
      <c r="AX205" s="24">
        <f t="shared" si="375"/>
        <v>302035727.19999999</v>
      </c>
      <c r="AY205" s="24">
        <f t="shared" si="375"/>
        <v>235312003.80000001</v>
      </c>
      <c r="AZ205" s="142">
        <f t="shared" si="375"/>
        <v>1155371833.75</v>
      </c>
      <c r="BA205" s="24">
        <f t="shared" si="375"/>
        <v>2757027.36</v>
      </c>
      <c r="BB205" s="24">
        <f t="shared" si="375"/>
        <v>1939827</v>
      </c>
      <c r="BC205" s="24">
        <f t="shared" si="375"/>
        <v>1575091.85</v>
      </c>
      <c r="BD205" s="24">
        <f t="shared" si="375"/>
        <v>2502919.27</v>
      </c>
      <c r="BE205" s="24">
        <f t="shared" si="375"/>
        <v>2699268.23</v>
      </c>
      <c r="BF205" s="24">
        <f t="shared" si="375"/>
        <v>1012270</v>
      </c>
      <c r="BG205" s="24">
        <f t="shared" si="375"/>
        <v>3321227</v>
      </c>
      <c r="BH205" s="24">
        <f t="shared" si="375"/>
        <v>23882478</v>
      </c>
      <c r="BI205" s="24">
        <f t="shared" si="375"/>
        <v>12482108</v>
      </c>
      <c r="BJ205" s="83">
        <f t="shared" si="375"/>
        <v>52172216.710000001</v>
      </c>
      <c r="BK205" s="95">
        <f t="shared" si="363"/>
        <v>5239406511.3400002</v>
      </c>
      <c r="BL205" s="95">
        <f t="shared" si="364"/>
        <v>10271920895.509998</v>
      </c>
    </row>
    <row r="206" spans="1:64" s="21" customFormat="1" x14ac:dyDescent="0.25">
      <c r="A206" s="130" t="s">
        <v>508</v>
      </c>
      <c r="B206" s="123">
        <v>897951400</v>
      </c>
      <c r="C206" s="133">
        <v>33000000</v>
      </c>
      <c r="D206" s="133">
        <v>365960</v>
      </c>
      <c r="E206" s="133">
        <v>115651083</v>
      </c>
      <c r="F206" s="133">
        <v>697218140</v>
      </c>
      <c r="G206" s="133">
        <v>127800000</v>
      </c>
      <c r="H206" s="133">
        <v>357248117</v>
      </c>
      <c r="I206" s="133">
        <v>41235000</v>
      </c>
      <c r="J206" s="133">
        <v>39816289</v>
      </c>
      <c r="K206" s="139">
        <v>282363982</v>
      </c>
      <c r="L206" s="139">
        <v>673809133</v>
      </c>
      <c r="M206" s="139">
        <v>730131008</v>
      </c>
      <c r="N206" s="139">
        <v>288832601.17000002</v>
      </c>
      <c r="O206" s="139">
        <v>15100000</v>
      </c>
      <c r="P206" s="139">
        <v>83200644</v>
      </c>
      <c r="Q206" s="139">
        <v>100000</v>
      </c>
      <c r="R206" s="139">
        <v>379977633</v>
      </c>
      <c r="S206" s="139">
        <v>1000000</v>
      </c>
      <c r="T206" s="134">
        <v>10210780</v>
      </c>
      <c r="U206" s="135">
        <v>180711167</v>
      </c>
      <c r="V206" s="25">
        <v>76791447</v>
      </c>
      <c r="W206" s="23">
        <f>SUM(B206:V206)</f>
        <v>5032514384.1700001</v>
      </c>
      <c r="X206" s="131">
        <f>+Ingresos!C7</f>
        <v>22691612</v>
      </c>
      <c r="Y206" s="131">
        <v>66531419</v>
      </c>
      <c r="Z206" s="131">
        <f>+Ingresos!C12</f>
        <v>11906416</v>
      </c>
      <c r="AA206" s="131">
        <f>+Ingresos!C13</f>
        <v>8929812</v>
      </c>
      <c r="AB206" s="131">
        <f>+Ingresos!C9</f>
        <v>229511353</v>
      </c>
      <c r="AC206" s="131">
        <f>+Ingresos!C14</f>
        <v>127993976</v>
      </c>
      <c r="AD206" s="131">
        <f>+Ingresos!C15</f>
        <v>287501732</v>
      </c>
      <c r="AE206" s="131">
        <f>+Ingresos!C56</f>
        <v>1569937199</v>
      </c>
      <c r="AF206" s="131">
        <v>1352322804.25</v>
      </c>
      <c r="AG206" s="131">
        <v>330864009.63</v>
      </c>
      <c r="AH206" s="131">
        <f>+Ingresos!C62</f>
        <v>23672128</v>
      </c>
      <c r="AI206" s="131">
        <f>SUM(X206:AH206)</f>
        <v>4031862460.8800001</v>
      </c>
      <c r="AJ206" s="132">
        <f>+Ingresos!C20</f>
        <v>390583979.04999995</v>
      </c>
      <c r="AK206" s="132">
        <f>+Ingresos!C21</f>
        <v>8693642</v>
      </c>
      <c r="AL206" s="132">
        <f>+Ingresos!C22</f>
        <v>4378836</v>
      </c>
      <c r="AM206" s="132">
        <f>+Ingresos!C23</f>
        <v>7530087</v>
      </c>
      <c r="AN206" s="132">
        <f>+Ingresos!C24</f>
        <v>34073202</v>
      </c>
      <c r="AO206" s="132">
        <f>+Ingresos!C26</f>
        <v>9555223</v>
      </c>
      <c r="AP206" s="132">
        <f>+Ingresos!C27</f>
        <v>1365278.19</v>
      </c>
      <c r="AQ206" s="132">
        <f>+Ingresos!C28</f>
        <v>348788.25</v>
      </c>
      <c r="AR206" s="132">
        <f>+Ingresos!C29</f>
        <v>32373968.539999999</v>
      </c>
      <c r="AS206" s="132">
        <f>+Ingresos!C30</f>
        <v>8821.75</v>
      </c>
      <c r="AT206" s="132">
        <v>3787453</v>
      </c>
      <c r="AU206" s="132">
        <f>+Ingresos!C35</f>
        <v>78404212.989999995</v>
      </c>
      <c r="AV206" s="132">
        <v>7291121.4500000002</v>
      </c>
      <c r="AW206" s="132">
        <f>+Ingresos!C69</f>
        <v>39629489.530000001</v>
      </c>
      <c r="AX206" s="132">
        <f>+Ingresos!C68</f>
        <v>302035727.19999999</v>
      </c>
      <c r="AY206" s="132">
        <f>+Ingresos!C67</f>
        <v>235312003.80000001</v>
      </c>
      <c r="AZ206" s="132">
        <f>SUM(AJ206:AY206)</f>
        <v>1155371833.75</v>
      </c>
      <c r="BA206" s="132">
        <v>2757027.36</v>
      </c>
      <c r="BB206" s="132">
        <v>2502919.27</v>
      </c>
      <c r="BC206" s="132">
        <v>1575091.85</v>
      </c>
      <c r="BD206" s="132">
        <v>2502919.27</v>
      </c>
      <c r="BE206" s="132">
        <v>2699268.23</v>
      </c>
      <c r="BF206" s="132">
        <v>1012270</v>
      </c>
      <c r="BG206" s="132">
        <v>3321227</v>
      </c>
      <c r="BH206" s="132">
        <v>27203705</v>
      </c>
      <c r="BI206" s="132">
        <f>+Ingresos!C71</f>
        <v>36364586</v>
      </c>
      <c r="BJ206" s="132">
        <v>52172216.710000001</v>
      </c>
      <c r="BK206" s="23">
        <v>5239406511.3400002</v>
      </c>
      <c r="BL206" s="23">
        <v>10271920895.509998</v>
      </c>
    </row>
    <row r="207" spans="1:64" s="17" customFormat="1" x14ac:dyDescent="0.25">
      <c r="A207" s="54"/>
      <c r="B207" s="21"/>
      <c r="C207" s="21"/>
      <c r="D207" s="21"/>
      <c r="E207" s="21"/>
      <c r="F207" s="21"/>
      <c r="G207" s="21"/>
      <c r="H207" s="21"/>
      <c r="I207" s="21"/>
      <c r="J207" s="21"/>
      <c r="K207" s="21"/>
      <c r="L207" s="21"/>
      <c r="M207" s="21"/>
      <c r="N207" s="21"/>
      <c r="O207" s="21"/>
      <c r="P207" s="21"/>
      <c r="Q207" s="21"/>
      <c r="R207" s="21"/>
      <c r="S207" s="21"/>
      <c r="T207" s="21"/>
      <c r="U207" s="21"/>
      <c r="V207" s="21"/>
      <c r="W207" s="21"/>
      <c r="X207" s="21"/>
      <c r="Y207" s="21"/>
      <c r="Z207" s="21"/>
      <c r="AA207" s="21"/>
      <c r="AB207" s="21"/>
      <c r="AC207" s="21"/>
      <c r="AD207" s="21"/>
      <c r="AE207" s="21"/>
      <c r="AF207" s="21"/>
      <c r="AG207" s="21"/>
      <c r="AH207" s="21"/>
      <c r="AI207" s="21"/>
      <c r="AJ207" s="21"/>
      <c r="AK207" s="21"/>
      <c r="AL207" s="21"/>
      <c r="AM207" s="21"/>
      <c r="AN207" s="21"/>
      <c r="AO207" s="21"/>
      <c r="AP207" s="21"/>
      <c r="AQ207" s="21"/>
      <c r="AR207" s="21"/>
      <c r="AS207" s="21"/>
      <c r="AT207" s="21"/>
      <c r="AU207" s="21"/>
      <c r="AV207" s="21"/>
      <c r="AW207" s="21"/>
      <c r="AX207" s="21"/>
      <c r="AY207" s="21"/>
      <c r="AZ207" s="21"/>
      <c r="BA207" s="21"/>
      <c r="BB207" s="21"/>
      <c r="BC207" s="21"/>
      <c r="BD207" s="21"/>
      <c r="BE207" s="21"/>
      <c r="BF207" s="21"/>
      <c r="BG207" s="21"/>
      <c r="BH207" s="21"/>
      <c r="BI207" s="21"/>
      <c r="BJ207" s="21"/>
      <c r="BK207" s="17">
        <f>+BJ207+AI207+W207</f>
        <v>0</v>
      </c>
      <c r="BL207" s="17">
        <f>+BK207+AJ207+X207</f>
        <v>0</v>
      </c>
    </row>
    <row r="208" spans="1:64" x14ac:dyDescent="0.25">
      <c r="K208" s="137">
        <f>+K206+L206+M206+N206+O206+P206+Q206+R206+S206</f>
        <v>2454515001.1700001</v>
      </c>
      <c r="AI208" s="136"/>
      <c r="AZ208" s="147"/>
      <c r="BJ208" s="147"/>
      <c r="BK208" s="147"/>
      <c r="BL208" s="147"/>
    </row>
    <row r="209" spans="11:65" x14ac:dyDescent="0.25">
      <c r="K209" s="138">
        <v>2454515001.1700001</v>
      </c>
      <c r="AK209" s="16"/>
      <c r="AL209" s="16"/>
      <c r="AM209" s="16"/>
      <c r="AN209" s="16"/>
      <c r="AO209" s="16"/>
      <c r="AP209" s="16"/>
      <c r="AQ209" s="16"/>
      <c r="AR209" s="16"/>
      <c r="AS209" s="16"/>
      <c r="AT209" s="16"/>
      <c r="AU209" s="16"/>
      <c r="AV209" s="16"/>
      <c r="AW209" s="16"/>
      <c r="AX209" s="16"/>
      <c r="AY209" s="16"/>
      <c r="AZ209" s="16"/>
      <c r="BA209" s="16"/>
      <c r="BB209" s="16"/>
      <c r="BC209" s="16"/>
      <c r="BD209" s="16"/>
      <c r="BE209" s="16"/>
      <c r="BF209" s="16"/>
      <c r="BG209" s="16"/>
      <c r="BH209" s="16"/>
      <c r="BI209" s="16"/>
      <c r="BJ209" s="16"/>
      <c r="BM209" s="65"/>
    </row>
    <row r="210" spans="11:65" x14ac:dyDescent="0.25">
      <c r="K210" s="16">
        <f>+K208-K209</f>
        <v>0</v>
      </c>
    </row>
    <row r="213" spans="11:65" x14ac:dyDescent="0.25">
      <c r="Q213" s="17"/>
    </row>
    <row r="214" spans="11:65" x14ac:dyDescent="0.25">
      <c r="Q214" s="17"/>
    </row>
    <row r="215" spans="11:65" x14ac:dyDescent="0.25">
      <c r="Q215" s="17"/>
    </row>
    <row r="225" spans="16:16" x14ac:dyDescent="0.25">
      <c r="P225" s="16" t="s">
        <v>401</v>
      </c>
    </row>
    <row r="228" spans="16:16" x14ac:dyDescent="0.25">
      <c r="P228" s="16" t="s">
        <v>402</v>
      </c>
    </row>
    <row r="229" spans="16:16" x14ac:dyDescent="0.25">
      <c r="P229" s="16" t="s">
        <v>403</v>
      </c>
    </row>
  </sheetData>
  <autoFilter ref="A3:V412"/>
  <mergeCells count="4">
    <mergeCell ref="B1:W1"/>
    <mergeCell ref="X1:AI1"/>
    <mergeCell ref="BA1:BJ1"/>
    <mergeCell ref="AJ1:AZ1"/>
  </mergeCells>
  <pageMargins left="0.7" right="0.7" top="0.75" bottom="0.75" header="0.3" footer="0.3"/>
  <pageSetup orientation="portrait" horizontalDpi="300" verticalDpi="30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G208"/>
  <sheetViews>
    <sheetView zoomScale="85" zoomScaleNormal="85" workbookViewId="0">
      <pane xSplit="3" ySplit="3" topLeftCell="D111" activePane="bottomRight" state="frozen"/>
      <selection pane="topRight" activeCell="D1" sqref="D1"/>
      <selection pane="bottomLeft" activeCell="A4" sqref="A4"/>
      <selection pane="bottomRight" activeCell="B117" sqref="B117"/>
    </sheetView>
  </sheetViews>
  <sheetFormatPr baseColWidth="10" defaultRowHeight="15" x14ac:dyDescent="0.25"/>
  <cols>
    <col min="1" max="1" width="39.7109375" style="55" customWidth="1"/>
    <col min="2" max="2" width="18" style="16" customWidth="1"/>
    <col min="3" max="3" width="22.5703125" style="16" customWidth="1"/>
    <col min="4" max="5" width="18" style="16" customWidth="1"/>
    <col min="6" max="6" width="15.140625" style="16" customWidth="1"/>
    <col min="7" max="11" width="18" style="16" customWidth="1"/>
    <col min="12" max="12" width="17.28515625" style="16" customWidth="1"/>
    <col min="13" max="13" width="15.140625" style="16" customWidth="1"/>
    <col min="14" max="14" width="15.7109375" style="16" customWidth="1"/>
    <col min="15" max="15" width="14.42578125" style="16" customWidth="1"/>
    <col min="16" max="16" width="17.85546875" style="16" customWidth="1"/>
    <col min="17" max="17" width="18" style="16" customWidth="1"/>
    <col min="18" max="18" width="15.140625" style="16" customWidth="1"/>
    <col min="19" max="19" width="18" style="16" customWidth="1"/>
    <col min="20" max="20" width="15.140625" style="16" customWidth="1"/>
    <col min="21" max="26" width="18" style="16" customWidth="1"/>
    <col min="27" max="27" width="20.42578125" style="16" customWidth="1"/>
    <col min="28" max="29" width="17.85546875" style="16" bestFit="1" customWidth="1"/>
    <col min="30" max="16384" width="11.42578125" style="16"/>
  </cols>
  <sheetData>
    <row r="2" spans="1:28" s="17" customFormat="1" x14ac:dyDescent="0.25">
      <c r="A2" s="67"/>
      <c r="B2" s="149" t="s">
        <v>383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</row>
    <row r="3" spans="1:28" x14ac:dyDescent="0.25">
      <c r="A3" s="67" t="s">
        <v>322</v>
      </c>
      <c r="B3" s="70" t="s">
        <v>317</v>
      </c>
      <c r="C3" s="70" t="s">
        <v>656</v>
      </c>
      <c r="D3" s="70" t="s">
        <v>657</v>
      </c>
      <c r="E3" s="70" t="s">
        <v>513</v>
      </c>
      <c r="F3" s="70" t="s">
        <v>515</v>
      </c>
      <c r="G3" s="70" t="s">
        <v>658</v>
      </c>
      <c r="H3" s="70" t="s">
        <v>659</v>
      </c>
      <c r="I3" s="70" t="s">
        <v>391</v>
      </c>
      <c r="J3" s="70" t="s">
        <v>392</v>
      </c>
      <c r="K3" s="70" t="s">
        <v>660</v>
      </c>
      <c r="L3" s="70" t="s">
        <v>393</v>
      </c>
      <c r="M3" s="70" t="s">
        <v>394</v>
      </c>
      <c r="N3" s="70" t="s">
        <v>320</v>
      </c>
      <c r="O3" s="70" t="s">
        <v>396</v>
      </c>
      <c r="P3" s="70" t="s">
        <v>397</v>
      </c>
      <c r="Q3" s="70" t="s">
        <v>398</v>
      </c>
      <c r="R3" s="70" t="s">
        <v>321</v>
      </c>
      <c r="S3" s="70" t="s">
        <v>662</v>
      </c>
      <c r="T3" s="70" t="s">
        <v>323</v>
      </c>
      <c r="U3" s="70" t="s">
        <v>652</v>
      </c>
      <c r="V3" s="70" t="s">
        <v>663</v>
      </c>
      <c r="W3" s="70" t="s">
        <v>653</v>
      </c>
      <c r="X3" s="70" t="s">
        <v>384</v>
      </c>
      <c r="Y3" s="70" t="s">
        <v>661</v>
      </c>
      <c r="Z3" s="70" t="s">
        <v>385</v>
      </c>
      <c r="AA3" s="92" t="s">
        <v>79</v>
      </c>
    </row>
    <row r="4" spans="1:28" s="17" customFormat="1" ht="30" x14ac:dyDescent="0.25">
      <c r="A4" s="56" t="s">
        <v>404</v>
      </c>
      <c r="B4" s="70">
        <f t="shared" ref="B4:Z4" si="0">+B5+B23+B39</f>
        <v>110000000</v>
      </c>
      <c r="C4" s="70">
        <f t="shared" si="0"/>
        <v>0</v>
      </c>
      <c r="D4" s="70">
        <f t="shared" si="0"/>
        <v>0</v>
      </c>
      <c r="E4" s="70">
        <f t="shared" si="0"/>
        <v>506235062.04999995</v>
      </c>
      <c r="F4" s="70">
        <f t="shared" si="0"/>
        <v>0</v>
      </c>
      <c r="G4" s="70">
        <f t="shared" si="0"/>
        <v>0</v>
      </c>
      <c r="H4" s="70">
        <f t="shared" si="0"/>
        <v>0</v>
      </c>
      <c r="I4" s="70">
        <f t="shared" si="0"/>
        <v>48765087</v>
      </c>
      <c r="J4" s="70">
        <f t="shared" si="0"/>
        <v>0</v>
      </c>
      <c r="K4" s="70">
        <f t="shared" si="0"/>
        <v>0</v>
      </c>
      <c r="L4" s="70">
        <f t="shared" si="0"/>
        <v>0</v>
      </c>
      <c r="M4" s="70">
        <f t="shared" si="0"/>
        <v>0</v>
      </c>
      <c r="N4" s="70">
        <f t="shared" si="0"/>
        <v>0</v>
      </c>
      <c r="O4" s="70">
        <f t="shared" si="0"/>
        <v>0</v>
      </c>
      <c r="P4" s="70">
        <f t="shared" si="0"/>
        <v>93491514.25</v>
      </c>
      <c r="Q4" s="70">
        <f t="shared" si="0"/>
        <v>0</v>
      </c>
      <c r="R4" s="70">
        <f t="shared" si="0"/>
        <v>0</v>
      </c>
      <c r="S4" s="70">
        <f t="shared" si="0"/>
        <v>0</v>
      </c>
      <c r="T4" s="70">
        <f t="shared" si="0"/>
        <v>0</v>
      </c>
      <c r="U4" s="70">
        <f t="shared" ref="U4:W4" si="1">+U5+U23+U39</f>
        <v>0</v>
      </c>
      <c r="V4" s="70">
        <f t="shared" ref="V4" si="2">+V5+V23+V39</f>
        <v>0</v>
      </c>
      <c r="W4" s="70">
        <f t="shared" si="1"/>
        <v>0</v>
      </c>
      <c r="X4" s="70">
        <f t="shared" ref="X4" si="3">+X5+X23+X39</f>
        <v>0</v>
      </c>
      <c r="Y4" s="70">
        <f t="shared" si="0"/>
        <v>0</v>
      </c>
      <c r="Z4" s="70">
        <f t="shared" si="0"/>
        <v>0</v>
      </c>
      <c r="AA4" s="92">
        <f>+AA5+AA23+AA39</f>
        <v>758491663.29999995</v>
      </c>
    </row>
    <row r="5" spans="1:28" s="17" customFormat="1" x14ac:dyDescent="0.25">
      <c r="A5" s="57" t="s">
        <v>405</v>
      </c>
      <c r="B5" s="70">
        <f t="shared" ref="B5:Z5" si="4">+B6+B9+B12+B16+B19</f>
        <v>110000000</v>
      </c>
      <c r="C5" s="70">
        <f t="shared" si="4"/>
        <v>0</v>
      </c>
      <c r="D5" s="70">
        <f t="shared" si="4"/>
        <v>0</v>
      </c>
      <c r="E5" s="70">
        <f t="shared" si="4"/>
        <v>0</v>
      </c>
      <c r="F5" s="70">
        <f t="shared" si="4"/>
        <v>0</v>
      </c>
      <c r="G5" s="70">
        <f t="shared" si="4"/>
        <v>0</v>
      </c>
      <c r="H5" s="70">
        <f t="shared" si="4"/>
        <v>0</v>
      </c>
      <c r="I5" s="70">
        <f>+I6+I9+I12+I16+I19</f>
        <v>48765087</v>
      </c>
      <c r="J5" s="70">
        <f t="shared" si="4"/>
        <v>0</v>
      </c>
      <c r="K5" s="70">
        <f t="shared" si="4"/>
        <v>0</v>
      </c>
      <c r="L5" s="70">
        <f t="shared" si="4"/>
        <v>0</v>
      </c>
      <c r="M5" s="70">
        <f t="shared" si="4"/>
        <v>0</v>
      </c>
      <c r="N5" s="70">
        <f t="shared" si="4"/>
        <v>0</v>
      </c>
      <c r="O5" s="70">
        <f t="shared" si="4"/>
        <v>0</v>
      </c>
      <c r="P5" s="70">
        <f t="shared" si="4"/>
        <v>0</v>
      </c>
      <c r="Q5" s="70">
        <f t="shared" si="4"/>
        <v>0</v>
      </c>
      <c r="R5" s="70">
        <f t="shared" si="4"/>
        <v>0</v>
      </c>
      <c r="S5" s="70">
        <f t="shared" si="4"/>
        <v>0</v>
      </c>
      <c r="T5" s="70">
        <f t="shared" si="4"/>
        <v>0</v>
      </c>
      <c r="U5" s="70">
        <f t="shared" ref="U5:W5" si="5">+U6+U9+U12+U16+U19</f>
        <v>0</v>
      </c>
      <c r="V5" s="70">
        <f t="shared" ref="V5" si="6">+V6+V9+V12+V16+V19</f>
        <v>0</v>
      </c>
      <c r="W5" s="70">
        <f t="shared" si="5"/>
        <v>0</v>
      </c>
      <c r="X5" s="70">
        <f t="shared" ref="X5" si="7">+X6+X9+X12+X16+X19</f>
        <v>0</v>
      </c>
      <c r="Y5" s="70">
        <f t="shared" si="4"/>
        <v>0</v>
      </c>
      <c r="Z5" s="70">
        <f t="shared" si="4"/>
        <v>0</v>
      </c>
      <c r="AA5" s="92">
        <f>+AA6+AA9+AA12+AA16+AA19</f>
        <v>158765087</v>
      </c>
    </row>
    <row r="6" spans="1:28" s="17" customFormat="1" ht="30" x14ac:dyDescent="0.25">
      <c r="A6" s="58" t="s">
        <v>406</v>
      </c>
      <c r="B6" s="70">
        <f t="shared" ref="B6:Z6" si="8">+B7</f>
        <v>110000000</v>
      </c>
      <c r="C6" s="70">
        <f t="shared" si="8"/>
        <v>0</v>
      </c>
      <c r="D6" s="70">
        <f t="shared" si="8"/>
        <v>0</v>
      </c>
      <c r="E6" s="70">
        <f t="shared" si="8"/>
        <v>0</v>
      </c>
      <c r="F6" s="70">
        <f t="shared" si="8"/>
        <v>0</v>
      </c>
      <c r="G6" s="70">
        <f t="shared" si="8"/>
        <v>0</v>
      </c>
      <c r="H6" s="70">
        <f t="shared" si="8"/>
        <v>0</v>
      </c>
      <c r="I6" s="70">
        <f t="shared" si="8"/>
        <v>0</v>
      </c>
      <c r="J6" s="70">
        <f t="shared" si="8"/>
        <v>0</v>
      </c>
      <c r="K6" s="70">
        <f t="shared" si="8"/>
        <v>0</v>
      </c>
      <c r="L6" s="70">
        <f t="shared" si="8"/>
        <v>0</v>
      </c>
      <c r="M6" s="70">
        <f t="shared" si="8"/>
        <v>0</v>
      </c>
      <c r="N6" s="70">
        <f t="shared" si="8"/>
        <v>0</v>
      </c>
      <c r="O6" s="70">
        <f t="shared" si="8"/>
        <v>0</v>
      </c>
      <c r="P6" s="70">
        <f t="shared" si="8"/>
        <v>0</v>
      </c>
      <c r="Q6" s="70">
        <f t="shared" si="8"/>
        <v>0</v>
      </c>
      <c r="R6" s="70">
        <f t="shared" si="8"/>
        <v>0</v>
      </c>
      <c r="S6" s="70">
        <f t="shared" si="8"/>
        <v>0</v>
      </c>
      <c r="T6" s="70">
        <f t="shared" si="8"/>
        <v>0</v>
      </c>
      <c r="U6" s="70">
        <f t="shared" si="8"/>
        <v>0</v>
      </c>
      <c r="V6" s="70">
        <f t="shared" si="8"/>
        <v>0</v>
      </c>
      <c r="W6" s="70">
        <f t="shared" si="8"/>
        <v>0</v>
      </c>
      <c r="X6" s="70">
        <f t="shared" si="8"/>
        <v>0</v>
      </c>
      <c r="Y6" s="70">
        <f t="shared" si="8"/>
        <v>0</v>
      </c>
      <c r="Z6" s="70">
        <f t="shared" si="8"/>
        <v>0</v>
      </c>
      <c r="AA6" s="92">
        <f>+AA7</f>
        <v>110000000</v>
      </c>
    </row>
    <row r="7" spans="1:28" s="17" customFormat="1" ht="45" x14ac:dyDescent="0.25">
      <c r="A7" s="59" t="s">
        <v>407</v>
      </c>
      <c r="B7" s="70">
        <f t="shared" ref="B7:Z7" si="9">SUM(B8:B8)</f>
        <v>110000000</v>
      </c>
      <c r="C7" s="70">
        <f t="shared" si="9"/>
        <v>0</v>
      </c>
      <c r="D7" s="70">
        <f t="shared" si="9"/>
        <v>0</v>
      </c>
      <c r="E7" s="70">
        <f t="shared" si="9"/>
        <v>0</v>
      </c>
      <c r="F7" s="70">
        <f t="shared" si="9"/>
        <v>0</v>
      </c>
      <c r="G7" s="70">
        <f t="shared" si="9"/>
        <v>0</v>
      </c>
      <c r="H7" s="70">
        <f t="shared" si="9"/>
        <v>0</v>
      </c>
      <c r="I7" s="70">
        <f t="shared" si="9"/>
        <v>0</v>
      </c>
      <c r="J7" s="70">
        <f t="shared" si="9"/>
        <v>0</v>
      </c>
      <c r="K7" s="70">
        <f t="shared" si="9"/>
        <v>0</v>
      </c>
      <c r="L7" s="70">
        <f t="shared" si="9"/>
        <v>0</v>
      </c>
      <c r="M7" s="70">
        <f t="shared" si="9"/>
        <v>0</v>
      </c>
      <c r="N7" s="70">
        <f t="shared" si="9"/>
        <v>0</v>
      </c>
      <c r="O7" s="70">
        <f t="shared" si="9"/>
        <v>0</v>
      </c>
      <c r="P7" s="70">
        <f t="shared" si="9"/>
        <v>0</v>
      </c>
      <c r="Q7" s="70">
        <f t="shared" si="9"/>
        <v>0</v>
      </c>
      <c r="R7" s="70">
        <f t="shared" si="9"/>
        <v>0</v>
      </c>
      <c r="S7" s="70">
        <f t="shared" si="9"/>
        <v>0</v>
      </c>
      <c r="T7" s="70">
        <f t="shared" si="9"/>
        <v>0</v>
      </c>
      <c r="U7" s="70">
        <f t="shared" si="9"/>
        <v>0</v>
      </c>
      <c r="V7" s="70">
        <f t="shared" si="9"/>
        <v>0</v>
      </c>
      <c r="W7" s="70">
        <f t="shared" si="9"/>
        <v>0</v>
      </c>
      <c r="X7" s="70">
        <f t="shared" si="9"/>
        <v>0</v>
      </c>
      <c r="Y7" s="70">
        <f t="shared" si="9"/>
        <v>0</v>
      </c>
      <c r="Z7" s="70">
        <f t="shared" si="9"/>
        <v>0</v>
      </c>
      <c r="AA7" s="92">
        <f>SUM(AA8:AA8)</f>
        <v>110000000</v>
      </c>
    </row>
    <row r="8" spans="1:28" s="19" customFormat="1" ht="30" x14ac:dyDescent="0.25">
      <c r="A8" s="60" t="s">
        <v>636</v>
      </c>
      <c r="B8" s="71">
        <v>110000000</v>
      </c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93">
        <f>SUM(B8:Z8)</f>
        <v>110000000</v>
      </c>
      <c r="AB8" s="17"/>
    </row>
    <row r="9" spans="1:28" s="17" customFormat="1" ht="30" x14ac:dyDescent="0.25">
      <c r="A9" s="58" t="s">
        <v>408</v>
      </c>
      <c r="B9" s="70">
        <f t="shared" ref="B9:Z9" si="10">+B10</f>
        <v>0</v>
      </c>
      <c r="C9" s="70">
        <f t="shared" si="10"/>
        <v>0</v>
      </c>
      <c r="D9" s="70">
        <f t="shared" si="10"/>
        <v>0</v>
      </c>
      <c r="E9" s="70">
        <f t="shared" si="10"/>
        <v>0</v>
      </c>
      <c r="F9" s="70">
        <f t="shared" si="10"/>
        <v>0</v>
      </c>
      <c r="G9" s="70">
        <f t="shared" si="10"/>
        <v>0</v>
      </c>
      <c r="H9" s="70">
        <f t="shared" si="10"/>
        <v>0</v>
      </c>
      <c r="I9" s="70">
        <f t="shared" si="10"/>
        <v>0</v>
      </c>
      <c r="J9" s="70">
        <f t="shared" si="10"/>
        <v>0</v>
      </c>
      <c r="K9" s="70">
        <f t="shared" si="10"/>
        <v>0</v>
      </c>
      <c r="L9" s="70">
        <f t="shared" si="10"/>
        <v>0</v>
      </c>
      <c r="M9" s="70">
        <f t="shared" si="10"/>
        <v>0</v>
      </c>
      <c r="N9" s="70">
        <f t="shared" si="10"/>
        <v>0</v>
      </c>
      <c r="O9" s="70">
        <f t="shared" si="10"/>
        <v>0</v>
      </c>
      <c r="P9" s="70">
        <f t="shared" si="10"/>
        <v>0</v>
      </c>
      <c r="Q9" s="70">
        <f t="shared" si="10"/>
        <v>0</v>
      </c>
      <c r="R9" s="70">
        <f t="shared" si="10"/>
        <v>0</v>
      </c>
      <c r="S9" s="70">
        <f t="shared" si="10"/>
        <v>0</v>
      </c>
      <c r="T9" s="70">
        <f t="shared" si="10"/>
        <v>0</v>
      </c>
      <c r="U9" s="70">
        <f t="shared" si="10"/>
        <v>0</v>
      </c>
      <c r="V9" s="70">
        <f t="shared" si="10"/>
        <v>0</v>
      </c>
      <c r="W9" s="70">
        <f t="shared" si="10"/>
        <v>0</v>
      </c>
      <c r="X9" s="70">
        <f t="shared" si="10"/>
        <v>0</v>
      </c>
      <c r="Y9" s="70">
        <f t="shared" si="10"/>
        <v>0</v>
      </c>
      <c r="Z9" s="70">
        <f t="shared" si="10"/>
        <v>0</v>
      </c>
      <c r="AA9" s="92">
        <f>+AA10</f>
        <v>0</v>
      </c>
    </row>
    <row r="10" spans="1:28" s="17" customFormat="1" ht="30" x14ac:dyDescent="0.25">
      <c r="A10" s="59" t="s">
        <v>409</v>
      </c>
      <c r="B10" s="70">
        <f t="shared" ref="B10:Z10" si="11">SUM(B11:B11)</f>
        <v>0</v>
      </c>
      <c r="C10" s="70">
        <f t="shared" si="11"/>
        <v>0</v>
      </c>
      <c r="D10" s="70">
        <f t="shared" si="11"/>
        <v>0</v>
      </c>
      <c r="E10" s="70">
        <f t="shared" si="11"/>
        <v>0</v>
      </c>
      <c r="F10" s="70">
        <f t="shared" si="11"/>
        <v>0</v>
      </c>
      <c r="G10" s="70">
        <f t="shared" si="11"/>
        <v>0</v>
      </c>
      <c r="H10" s="70">
        <f t="shared" si="11"/>
        <v>0</v>
      </c>
      <c r="I10" s="70">
        <f t="shared" si="11"/>
        <v>0</v>
      </c>
      <c r="J10" s="70">
        <f t="shared" si="11"/>
        <v>0</v>
      </c>
      <c r="K10" s="70">
        <f t="shared" si="11"/>
        <v>0</v>
      </c>
      <c r="L10" s="70">
        <f t="shared" si="11"/>
        <v>0</v>
      </c>
      <c r="M10" s="70">
        <f t="shared" si="11"/>
        <v>0</v>
      </c>
      <c r="N10" s="70">
        <f t="shared" si="11"/>
        <v>0</v>
      </c>
      <c r="O10" s="70">
        <f t="shared" si="11"/>
        <v>0</v>
      </c>
      <c r="P10" s="70">
        <f t="shared" si="11"/>
        <v>0</v>
      </c>
      <c r="Q10" s="70">
        <f t="shared" si="11"/>
        <v>0</v>
      </c>
      <c r="R10" s="70">
        <f t="shared" si="11"/>
        <v>0</v>
      </c>
      <c r="S10" s="70">
        <f t="shared" si="11"/>
        <v>0</v>
      </c>
      <c r="T10" s="70">
        <f t="shared" si="11"/>
        <v>0</v>
      </c>
      <c r="U10" s="70">
        <f t="shared" si="11"/>
        <v>0</v>
      </c>
      <c r="V10" s="70">
        <f t="shared" si="11"/>
        <v>0</v>
      </c>
      <c r="W10" s="70">
        <f t="shared" si="11"/>
        <v>0</v>
      </c>
      <c r="X10" s="70">
        <f t="shared" si="11"/>
        <v>0</v>
      </c>
      <c r="Y10" s="70">
        <f t="shared" si="11"/>
        <v>0</v>
      </c>
      <c r="Z10" s="70">
        <f t="shared" si="11"/>
        <v>0</v>
      </c>
      <c r="AA10" s="92">
        <f t="shared" ref="AA10" si="12">SUM(AA11:AA11)</f>
        <v>0</v>
      </c>
    </row>
    <row r="11" spans="1:28" s="19" customFormat="1" x14ac:dyDescent="0.25">
      <c r="A11" s="60" t="s">
        <v>387</v>
      </c>
      <c r="B11" s="71">
        <v>0</v>
      </c>
      <c r="C11" s="71">
        <v>0</v>
      </c>
      <c r="D11" s="71">
        <v>0</v>
      </c>
      <c r="E11" s="71">
        <v>0</v>
      </c>
      <c r="F11" s="71">
        <v>0</v>
      </c>
      <c r="G11" s="71">
        <v>0</v>
      </c>
      <c r="H11" s="71">
        <v>0</v>
      </c>
      <c r="I11" s="71">
        <v>0</v>
      </c>
      <c r="J11" s="71">
        <v>0</v>
      </c>
      <c r="K11" s="71">
        <v>0</v>
      </c>
      <c r="L11" s="71">
        <v>0</v>
      </c>
      <c r="M11" s="71">
        <v>0</v>
      </c>
      <c r="N11" s="71">
        <v>0</v>
      </c>
      <c r="O11" s="71">
        <v>0</v>
      </c>
      <c r="P11" s="71">
        <v>0</v>
      </c>
      <c r="Q11" s="71">
        <v>0</v>
      </c>
      <c r="R11" s="71">
        <v>0</v>
      </c>
      <c r="S11" s="71">
        <v>0</v>
      </c>
      <c r="T11" s="71">
        <v>0</v>
      </c>
      <c r="U11" s="71">
        <v>0</v>
      </c>
      <c r="V11" s="71">
        <v>0</v>
      </c>
      <c r="W11" s="71">
        <v>0</v>
      </c>
      <c r="X11" s="71">
        <v>0</v>
      </c>
      <c r="Y11" s="71">
        <v>0</v>
      </c>
      <c r="Z11" s="71">
        <v>0</v>
      </c>
      <c r="AA11" s="93">
        <f>SUM(B11:Z11)</f>
        <v>0</v>
      </c>
      <c r="AB11" s="17"/>
    </row>
    <row r="12" spans="1:28" s="17" customFormat="1" ht="30" x14ac:dyDescent="0.25">
      <c r="A12" s="58" t="s">
        <v>410</v>
      </c>
      <c r="B12" s="70">
        <f t="shared" ref="B12:Z12" si="13">+B13</f>
        <v>0</v>
      </c>
      <c r="C12" s="70">
        <f t="shared" si="13"/>
        <v>0</v>
      </c>
      <c r="D12" s="70">
        <f t="shared" si="13"/>
        <v>0</v>
      </c>
      <c r="E12" s="70">
        <f t="shared" si="13"/>
        <v>0</v>
      </c>
      <c r="F12" s="70">
        <f t="shared" si="13"/>
        <v>0</v>
      </c>
      <c r="G12" s="70">
        <f t="shared" si="13"/>
        <v>0</v>
      </c>
      <c r="H12" s="70">
        <f t="shared" si="13"/>
        <v>0</v>
      </c>
      <c r="I12" s="70">
        <f t="shared" si="13"/>
        <v>11130087</v>
      </c>
      <c r="J12" s="70">
        <f t="shared" si="13"/>
        <v>0</v>
      </c>
      <c r="K12" s="70">
        <f t="shared" si="13"/>
        <v>0</v>
      </c>
      <c r="L12" s="70">
        <f t="shared" si="13"/>
        <v>0</v>
      </c>
      <c r="M12" s="70">
        <f t="shared" si="13"/>
        <v>0</v>
      </c>
      <c r="N12" s="70">
        <f t="shared" si="13"/>
        <v>0</v>
      </c>
      <c r="O12" s="70">
        <f t="shared" si="13"/>
        <v>0</v>
      </c>
      <c r="P12" s="70">
        <f t="shared" si="13"/>
        <v>0</v>
      </c>
      <c r="Q12" s="70">
        <f t="shared" si="13"/>
        <v>0</v>
      </c>
      <c r="R12" s="70">
        <f t="shared" si="13"/>
        <v>0</v>
      </c>
      <c r="S12" s="70">
        <f t="shared" si="13"/>
        <v>0</v>
      </c>
      <c r="T12" s="70">
        <f t="shared" si="13"/>
        <v>0</v>
      </c>
      <c r="U12" s="70">
        <f t="shared" si="13"/>
        <v>0</v>
      </c>
      <c r="V12" s="70">
        <f t="shared" si="13"/>
        <v>0</v>
      </c>
      <c r="W12" s="70">
        <f t="shared" si="13"/>
        <v>0</v>
      </c>
      <c r="X12" s="70">
        <f t="shared" si="13"/>
        <v>0</v>
      </c>
      <c r="Y12" s="70">
        <f t="shared" si="13"/>
        <v>0</v>
      </c>
      <c r="Z12" s="70">
        <f t="shared" si="13"/>
        <v>0</v>
      </c>
      <c r="AA12" s="92">
        <f>+AA13</f>
        <v>11130087</v>
      </c>
    </row>
    <row r="13" spans="1:28" s="17" customFormat="1" ht="30" x14ac:dyDescent="0.25">
      <c r="A13" s="59" t="s">
        <v>411</v>
      </c>
      <c r="B13" s="70">
        <f t="shared" ref="B13:Z13" si="14">SUM(B14:B15)</f>
        <v>0</v>
      </c>
      <c r="C13" s="70">
        <f t="shared" si="14"/>
        <v>0</v>
      </c>
      <c r="D13" s="70">
        <f t="shared" si="14"/>
        <v>0</v>
      </c>
      <c r="E13" s="70">
        <f t="shared" si="14"/>
        <v>0</v>
      </c>
      <c r="F13" s="70">
        <f t="shared" si="14"/>
        <v>0</v>
      </c>
      <c r="G13" s="70">
        <f t="shared" si="14"/>
        <v>0</v>
      </c>
      <c r="H13" s="70">
        <f t="shared" si="14"/>
        <v>0</v>
      </c>
      <c r="I13" s="70">
        <f t="shared" si="14"/>
        <v>11130087</v>
      </c>
      <c r="J13" s="70">
        <f t="shared" si="14"/>
        <v>0</v>
      </c>
      <c r="K13" s="70">
        <f t="shared" si="14"/>
        <v>0</v>
      </c>
      <c r="L13" s="70">
        <f t="shared" si="14"/>
        <v>0</v>
      </c>
      <c r="M13" s="70">
        <f t="shared" si="14"/>
        <v>0</v>
      </c>
      <c r="N13" s="70">
        <f t="shared" si="14"/>
        <v>0</v>
      </c>
      <c r="O13" s="70">
        <f t="shared" si="14"/>
        <v>0</v>
      </c>
      <c r="P13" s="70">
        <f t="shared" si="14"/>
        <v>0</v>
      </c>
      <c r="Q13" s="70">
        <f t="shared" si="14"/>
        <v>0</v>
      </c>
      <c r="R13" s="70">
        <f t="shared" si="14"/>
        <v>0</v>
      </c>
      <c r="S13" s="70">
        <f t="shared" si="14"/>
        <v>0</v>
      </c>
      <c r="T13" s="70">
        <f t="shared" si="14"/>
        <v>0</v>
      </c>
      <c r="U13" s="70">
        <f t="shared" ref="U13:W13" si="15">SUM(U14:U15)</f>
        <v>0</v>
      </c>
      <c r="V13" s="70">
        <f t="shared" ref="V13" si="16">SUM(V14:V15)</f>
        <v>0</v>
      </c>
      <c r="W13" s="70">
        <f t="shared" si="15"/>
        <v>0</v>
      </c>
      <c r="X13" s="70">
        <f t="shared" ref="X13" si="17">SUM(X14:X15)</f>
        <v>0</v>
      </c>
      <c r="Y13" s="70">
        <f t="shared" si="14"/>
        <v>0</v>
      </c>
      <c r="Z13" s="70">
        <f t="shared" si="14"/>
        <v>0</v>
      </c>
      <c r="AA13" s="92">
        <f>SUM(AA14:AA15)</f>
        <v>11130087</v>
      </c>
    </row>
    <row r="14" spans="1:28" s="19" customFormat="1" ht="45" x14ac:dyDescent="0.25">
      <c r="A14" s="60" t="s">
        <v>516</v>
      </c>
      <c r="B14" s="71">
        <v>0</v>
      </c>
      <c r="C14" s="71">
        <v>0</v>
      </c>
      <c r="D14" s="71">
        <v>0</v>
      </c>
      <c r="E14" s="71">
        <v>0</v>
      </c>
      <c r="F14" s="71">
        <v>0</v>
      </c>
      <c r="G14" s="71">
        <v>0</v>
      </c>
      <c r="H14" s="71">
        <v>0</v>
      </c>
      <c r="I14" s="71">
        <f>+'POAI Armoniza'!I14+'POAI Armoniza'!AM14</f>
        <v>11130087</v>
      </c>
      <c r="J14" s="71">
        <v>0</v>
      </c>
      <c r="K14" s="71">
        <v>0</v>
      </c>
      <c r="L14" s="71">
        <v>0</v>
      </c>
      <c r="M14" s="71">
        <v>0</v>
      </c>
      <c r="N14" s="71">
        <v>0</v>
      </c>
      <c r="O14" s="71">
        <v>0</v>
      </c>
      <c r="P14" s="71">
        <v>0</v>
      </c>
      <c r="Q14" s="71">
        <v>0</v>
      </c>
      <c r="R14" s="71">
        <v>0</v>
      </c>
      <c r="S14" s="71">
        <v>0</v>
      </c>
      <c r="T14" s="71">
        <v>0</v>
      </c>
      <c r="U14" s="71">
        <v>0</v>
      </c>
      <c r="V14" s="71">
        <v>0</v>
      </c>
      <c r="W14" s="71">
        <v>0</v>
      </c>
      <c r="X14" s="71">
        <v>0</v>
      </c>
      <c r="Y14" s="71">
        <v>0</v>
      </c>
      <c r="Z14" s="71">
        <v>0</v>
      </c>
      <c r="AA14" s="93">
        <f>SUM(B14:Z14)</f>
        <v>11130087</v>
      </c>
      <c r="AB14" s="17"/>
    </row>
    <row r="15" spans="1:28" s="19" customFormat="1" x14ac:dyDescent="0.25">
      <c r="A15" s="60" t="s">
        <v>387</v>
      </c>
      <c r="B15" s="71">
        <v>0</v>
      </c>
      <c r="C15" s="71">
        <v>0</v>
      </c>
      <c r="D15" s="71">
        <v>0</v>
      </c>
      <c r="E15" s="71">
        <v>0</v>
      </c>
      <c r="F15" s="71">
        <v>0</v>
      </c>
      <c r="G15" s="71">
        <v>0</v>
      </c>
      <c r="H15" s="71">
        <v>0</v>
      </c>
      <c r="I15" s="71">
        <f>+'POAI Armoniza'!I15</f>
        <v>0</v>
      </c>
      <c r="J15" s="71">
        <v>0</v>
      </c>
      <c r="K15" s="71">
        <v>0</v>
      </c>
      <c r="L15" s="71">
        <v>0</v>
      </c>
      <c r="M15" s="71">
        <v>0</v>
      </c>
      <c r="N15" s="71">
        <v>0</v>
      </c>
      <c r="O15" s="71">
        <v>0</v>
      </c>
      <c r="P15" s="71">
        <v>0</v>
      </c>
      <c r="Q15" s="71">
        <v>0</v>
      </c>
      <c r="R15" s="71">
        <v>0</v>
      </c>
      <c r="S15" s="71">
        <v>0</v>
      </c>
      <c r="T15" s="71">
        <v>0</v>
      </c>
      <c r="U15" s="71">
        <v>0</v>
      </c>
      <c r="V15" s="71">
        <v>0</v>
      </c>
      <c r="W15" s="71">
        <v>0</v>
      </c>
      <c r="X15" s="71">
        <v>0</v>
      </c>
      <c r="Y15" s="71">
        <v>0</v>
      </c>
      <c r="Z15" s="71">
        <v>0</v>
      </c>
      <c r="AA15" s="93">
        <f>SUM(B15:Z15)</f>
        <v>0</v>
      </c>
      <c r="AB15" s="17"/>
    </row>
    <row r="16" spans="1:28" s="17" customFormat="1" ht="30" x14ac:dyDescent="0.25">
      <c r="A16" s="58" t="s">
        <v>412</v>
      </c>
      <c r="B16" s="70">
        <f t="shared" ref="B16:Z16" si="18">+B17</f>
        <v>0</v>
      </c>
      <c r="C16" s="70">
        <f t="shared" si="18"/>
        <v>0</v>
      </c>
      <c r="D16" s="70">
        <f t="shared" si="18"/>
        <v>0</v>
      </c>
      <c r="E16" s="70">
        <f t="shared" si="18"/>
        <v>0</v>
      </c>
      <c r="F16" s="70">
        <f t="shared" si="18"/>
        <v>0</v>
      </c>
      <c r="G16" s="70">
        <f t="shared" si="18"/>
        <v>0</v>
      </c>
      <c r="H16" s="70">
        <f t="shared" si="18"/>
        <v>0</v>
      </c>
      <c r="I16" s="70">
        <f t="shared" si="18"/>
        <v>37635000</v>
      </c>
      <c r="J16" s="70">
        <f t="shared" si="18"/>
        <v>0</v>
      </c>
      <c r="K16" s="70">
        <f t="shared" si="18"/>
        <v>0</v>
      </c>
      <c r="L16" s="70">
        <f t="shared" si="18"/>
        <v>0</v>
      </c>
      <c r="M16" s="70">
        <f t="shared" si="18"/>
        <v>0</v>
      </c>
      <c r="N16" s="70">
        <f t="shared" si="18"/>
        <v>0</v>
      </c>
      <c r="O16" s="70">
        <f t="shared" si="18"/>
        <v>0</v>
      </c>
      <c r="P16" s="70">
        <f t="shared" si="18"/>
        <v>0</v>
      </c>
      <c r="Q16" s="70">
        <f t="shared" si="18"/>
        <v>0</v>
      </c>
      <c r="R16" s="70">
        <f t="shared" si="18"/>
        <v>0</v>
      </c>
      <c r="S16" s="70">
        <f t="shared" si="18"/>
        <v>0</v>
      </c>
      <c r="T16" s="70">
        <f t="shared" si="18"/>
        <v>0</v>
      </c>
      <c r="U16" s="70">
        <f t="shared" si="18"/>
        <v>0</v>
      </c>
      <c r="V16" s="70">
        <f t="shared" si="18"/>
        <v>0</v>
      </c>
      <c r="W16" s="70">
        <f t="shared" si="18"/>
        <v>0</v>
      </c>
      <c r="X16" s="70">
        <f t="shared" si="18"/>
        <v>0</v>
      </c>
      <c r="Y16" s="70">
        <f t="shared" si="18"/>
        <v>0</v>
      </c>
      <c r="Z16" s="70">
        <f t="shared" si="18"/>
        <v>0</v>
      </c>
      <c r="AA16" s="92">
        <f t="shared" ref="AA16" si="19">+AA17</f>
        <v>37635000</v>
      </c>
    </row>
    <row r="17" spans="1:28" s="17" customFormat="1" ht="30" x14ac:dyDescent="0.25">
      <c r="A17" s="59" t="s">
        <v>413</v>
      </c>
      <c r="B17" s="70">
        <f t="shared" ref="B17:Z17" si="20">SUM(B18:B18)</f>
        <v>0</v>
      </c>
      <c r="C17" s="70">
        <f t="shared" si="20"/>
        <v>0</v>
      </c>
      <c r="D17" s="70">
        <f t="shared" si="20"/>
        <v>0</v>
      </c>
      <c r="E17" s="70">
        <f t="shared" si="20"/>
        <v>0</v>
      </c>
      <c r="F17" s="70">
        <f t="shared" si="20"/>
        <v>0</v>
      </c>
      <c r="G17" s="70">
        <f t="shared" si="20"/>
        <v>0</v>
      </c>
      <c r="H17" s="70">
        <f t="shared" si="20"/>
        <v>0</v>
      </c>
      <c r="I17" s="70">
        <f t="shared" si="20"/>
        <v>37635000</v>
      </c>
      <c r="J17" s="70">
        <f t="shared" si="20"/>
        <v>0</v>
      </c>
      <c r="K17" s="70">
        <f t="shared" si="20"/>
        <v>0</v>
      </c>
      <c r="L17" s="70">
        <f t="shared" si="20"/>
        <v>0</v>
      </c>
      <c r="M17" s="70">
        <f t="shared" si="20"/>
        <v>0</v>
      </c>
      <c r="N17" s="70">
        <f t="shared" si="20"/>
        <v>0</v>
      </c>
      <c r="O17" s="70">
        <f t="shared" si="20"/>
        <v>0</v>
      </c>
      <c r="P17" s="70">
        <f t="shared" si="20"/>
        <v>0</v>
      </c>
      <c r="Q17" s="70">
        <f t="shared" si="20"/>
        <v>0</v>
      </c>
      <c r="R17" s="70">
        <f t="shared" si="20"/>
        <v>0</v>
      </c>
      <c r="S17" s="70">
        <f t="shared" si="20"/>
        <v>0</v>
      </c>
      <c r="T17" s="70">
        <f t="shared" si="20"/>
        <v>0</v>
      </c>
      <c r="U17" s="70">
        <f t="shared" si="20"/>
        <v>0</v>
      </c>
      <c r="V17" s="70">
        <f t="shared" si="20"/>
        <v>0</v>
      </c>
      <c r="W17" s="70">
        <f t="shared" si="20"/>
        <v>0</v>
      </c>
      <c r="X17" s="70">
        <f t="shared" si="20"/>
        <v>0</v>
      </c>
      <c r="Y17" s="70">
        <f t="shared" si="20"/>
        <v>0</v>
      </c>
      <c r="Z17" s="70">
        <f t="shared" si="20"/>
        <v>0</v>
      </c>
      <c r="AA17" s="92">
        <f>SUM(AA18:AA18)</f>
        <v>37635000</v>
      </c>
    </row>
    <row r="18" spans="1:28" s="19" customFormat="1" ht="30" x14ac:dyDescent="0.25">
      <c r="A18" s="60" t="s">
        <v>333</v>
      </c>
      <c r="B18" s="71"/>
      <c r="C18" s="71"/>
      <c r="D18" s="71"/>
      <c r="E18" s="71"/>
      <c r="F18" s="71"/>
      <c r="G18" s="71"/>
      <c r="H18" s="71"/>
      <c r="I18" s="71">
        <f>+'POAI Armoniza'!I18</f>
        <v>37635000</v>
      </c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71"/>
      <c r="Z18" s="71"/>
      <c r="AA18" s="93">
        <f>SUM(B18:Z18)</f>
        <v>37635000</v>
      </c>
      <c r="AB18" s="17"/>
    </row>
    <row r="19" spans="1:28" s="17" customFormat="1" ht="30" x14ac:dyDescent="0.25">
      <c r="A19" s="58" t="s">
        <v>414</v>
      </c>
      <c r="B19" s="70">
        <f t="shared" ref="B19:Z19" si="21">+B20</f>
        <v>0</v>
      </c>
      <c r="C19" s="70">
        <f t="shared" si="21"/>
        <v>0</v>
      </c>
      <c r="D19" s="70">
        <f t="shared" si="21"/>
        <v>0</v>
      </c>
      <c r="E19" s="70">
        <f t="shared" si="21"/>
        <v>0</v>
      </c>
      <c r="F19" s="70">
        <f t="shared" si="21"/>
        <v>0</v>
      </c>
      <c r="G19" s="70">
        <f t="shared" si="21"/>
        <v>0</v>
      </c>
      <c r="H19" s="70">
        <f t="shared" si="21"/>
        <v>0</v>
      </c>
      <c r="I19" s="70">
        <f t="shared" si="21"/>
        <v>0</v>
      </c>
      <c r="J19" s="70">
        <f t="shared" si="21"/>
        <v>0</v>
      </c>
      <c r="K19" s="70">
        <f t="shared" si="21"/>
        <v>0</v>
      </c>
      <c r="L19" s="70">
        <f t="shared" si="21"/>
        <v>0</v>
      </c>
      <c r="M19" s="70">
        <f t="shared" si="21"/>
        <v>0</v>
      </c>
      <c r="N19" s="70">
        <f t="shared" si="21"/>
        <v>0</v>
      </c>
      <c r="O19" s="70">
        <f t="shared" si="21"/>
        <v>0</v>
      </c>
      <c r="P19" s="70">
        <f t="shared" si="21"/>
        <v>0</v>
      </c>
      <c r="Q19" s="70">
        <f t="shared" si="21"/>
        <v>0</v>
      </c>
      <c r="R19" s="70">
        <f t="shared" si="21"/>
        <v>0</v>
      </c>
      <c r="S19" s="70">
        <f t="shared" si="21"/>
        <v>0</v>
      </c>
      <c r="T19" s="70">
        <f t="shared" si="21"/>
        <v>0</v>
      </c>
      <c r="U19" s="70">
        <f t="shared" si="21"/>
        <v>0</v>
      </c>
      <c r="V19" s="70">
        <f t="shared" si="21"/>
        <v>0</v>
      </c>
      <c r="W19" s="70">
        <f t="shared" si="21"/>
        <v>0</v>
      </c>
      <c r="X19" s="70">
        <f t="shared" si="21"/>
        <v>0</v>
      </c>
      <c r="Y19" s="70">
        <f t="shared" si="21"/>
        <v>0</v>
      </c>
      <c r="Z19" s="70">
        <f t="shared" si="21"/>
        <v>0</v>
      </c>
      <c r="AA19" s="92">
        <f t="shared" ref="AA19" si="22">+AA20</f>
        <v>0</v>
      </c>
    </row>
    <row r="20" spans="1:28" s="17" customFormat="1" ht="30" x14ac:dyDescent="0.25">
      <c r="A20" s="59" t="s">
        <v>415</v>
      </c>
      <c r="B20" s="70">
        <f t="shared" ref="B20:Z20" si="23">SUM(B21:B22)</f>
        <v>0</v>
      </c>
      <c r="C20" s="70">
        <f t="shared" si="23"/>
        <v>0</v>
      </c>
      <c r="D20" s="70">
        <f t="shared" si="23"/>
        <v>0</v>
      </c>
      <c r="E20" s="70">
        <f t="shared" si="23"/>
        <v>0</v>
      </c>
      <c r="F20" s="70">
        <f t="shared" si="23"/>
        <v>0</v>
      </c>
      <c r="G20" s="70">
        <f t="shared" si="23"/>
        <v>0</v>
      </c>
      <c r="H20" s="70">
        <f t="shared" si="23"/>
        <v>0</v>
      </c>
      <c r="I20" s="70">
        <f t="shared" si="23"/>
        <v>0</v>
      </c>
      <c r="J20" s="70">
        <f t="shared" si="23"/>
        <v>0</v>
      </c>
      <c r="K20" s="70">
        <f t="shared" si="23"/>
        <v>0</v>
      </c>
      <c r="L20" s="70">
        <f t="shared" si="23"/>
        <v>0</v>
      </c>
      <c r="M20" s="70">
        <f t="shared" si="23"/>
        <v>0</v>
      </c>
      <c r="N20" s="70">
        <f t="shared" si="23"/>
        <v>0</v>
      </c>
      <c r="O20" s="70">
        <f t="shared" si="23"/>
        <v>0</v>
      </c>
      <c r="P20" s="70">
        <f t="shared" si="23"/>
        <v>0</v>
      </c>
      <c r="Q20" s="70">
        <f t="shared" si="23"/>
        <v>0</v>
      </c>
      <c r="R20" s="70">
        <f t="shared" si="23"/>
        <v>0</v>
      </c>
      <c r="S20" s="70">
        <f t="shared" si="23"/>
        <v>0</v>
      </c>
      <c r="T20" s="70">
        <f t="shared" si="23"/>
        <v>0</v>
      </c>
      <c r="U20" s="70">
        <f t="shared" ref="U20:W20" si="24">SUM(U21:U22)</f>
        <v>0</v>
      </c>
      <c r="V20" s="70">
        <f t="shared" ref="V20" si="25">SUM(V21:V22)</f>
        <v>0</v>
      </c>
      <c r="W20" s="70">
        <f t="shared" si="24"/>
        <v>0</v>
      </c>
      <c r="X20" s="70">
        <f t="shared" ref="X20" si="26">SUM(X21:X22)</f>
        <v>0</v>
      </c>
      <c r="Y20" s="70">
        <f t="shared" si="23"/>
        <v>0</v>
      </c>
      <c r="Z20" s="70">
        <f t="shared" si="23"/>
        <v>0</v>
      </c>
      <c r="AA20" s="92">
        <f t="shared" ref="AA20" si="27">SUM(AA21:AA22)</f>
        <v>0</v>
      </c>
    </row>
    <row r="21" spans="1:28" s="19" customFormat="1" x14ac:dyDescent="0.25">
      <c r="A21" s="60" t="s">
        <v>387</v>
      </c>
      <c r="B21" s="71">
        <v>0</v>
      </c>
      <c r="C21" s="71">
        <v>0</v>
      </c>
      <c r="D21" s="71">
        <v>0</v>
      </c>
      <c r="E21" s="71">
        <v>0</v>
      </c>
      <c r="F21" s="71">
        <v>0</v>
      </c>
      <c r="G21" s="71">
        <v>0</v>
      </c>
      <c r="H21" s="71">
        <v>0</v>
      </c>
      <c r="I21" s="71">
        <v>0</v>
      </c>
      <c r="J21" s="71">
        <v>0</v>
      </c>
      <c r="K21" s="71">
        <v>0</v>
      </c>
      <c r="L21" s="71">
        <v>0</v>
      </c>
      <c r="M21" s="71">
        <v>0</v>
      </c>
      <c r="N21" s="71">
        <v>0</v>
      </c>
      <c r="O21" s="71">
        <v>0</v>
      </c>
      <c r="P21" s="71">
        <v>0</v>
      </c>
      <c r="Q21" s="71">
        <v>0</v>
      </c>
      <c r="R21" s="71">
        <v>0</v>
      </c>
      <c r="S21" s="71">
        <v>0</v>
      </c>
      <c r="T21" s="71">
        <v>0</v>
      </c>
      <c r="U21" s="71">
        <v>0</v>
      </c>
      <c r="V21" s="71">
        <v>0</v>
      </c>
      <c r="W21" s="71">
        <v>0</v>
      </c>
      <c r="X21" s="71">
        <v>0</v>
      </c>
      <c r="Y21" s="71">
        <v>0</v>
      </c>
      <c r="Z21" s="71">
        <v>0</v>
      </c>
      <c r="AA21" s="93">
        <f>SUM(B21:Z21)</f>
        <v>0</v>
      </c>
      <c r="AB21" s="17"/>
    </row>
    <row r="22" spans="1:28" s="19" customFormat="1" x14ac:dyDescent="0.25">
      <c r="A22" s="60" t="s">
        <v>387</v>
      </c>
      <c r="B22" s="71">
        <v>0</v>
      </c>
      <c r="C22" s="71">
        <v>0</v>
      </c>
      <c r="D22" s="71">
        <v>0</v>
      </c>
      <c r="E22" s="71">
        <v>0</v>
      </c>
      <c r="F22" s="71">
        <v>0</v>
      </c>
      <c r="G22" s="71">
        <v>0</v>
      </c>
      <c r="H22" s="71">
        <v>0</v>
      </c>
      <c r="I22" s="71">
        <v>0</v>
      </c>
      <c r="J22" s="71">
        <v>0</v>
      </c>
      <c r="K22" s="71">
        <v>0</v>
      </c>
      <c r="L22" s="71">
        <v>0</v>
      </c>
      <c r="M22" s="71">
        <v>0</v>
      </c>
      <c r="N22" s="71">
        <v>0</v>
      </c>
      <c r="O22" s="71">
        <v>0</v>
      </c>
      <c r="P22" s="71">
        <v>0</v>
      </c>
      <c r="Q22" s="71">
        <v>0</v>
      </c>
      <c r="R22" s="71">
        <v>0</v>
      </c>
      <c r="S22" s="71">
        <v>0</v>
      </c>
      <c r="T22" s="71">
        <v>0</v>
      </c>
      <c r="U22" s="71">
        <v>0</v>
      </c>
      <c r="V22" s="71">
        <v>0</v>
      </c>
      <c r="W22" s="71">
        <v>0</v>
      </c>
      <c r="X22" s="71">
        <v>0</v>
      </c>
      <c r="Y22" s="71">
        <v>0</v>
      </c>
      <c r="Z22" s="71">
        <v>0</v>
      </c>
      <c r="AA22" s="93">
        <f>SUM(B22:Z22)</f>
        <v>0</v>
      </c>
      <c r="AB22" s="17"/>
    </row>
    <row r="23" spans="1:28" s="17" customFormat="1" x14ac:dyDescent="0.25">
      <c r="A23" s="57" t="s">
        <v>416</v>
      </c>
      <c r="B23" s="70">
        <f t="shared" ref="B23:Z23" si="28">+B24+B34</f>
        <v>0</v>
      </c>
      <c r="C23" s="70">
        <f t="shared" si="28"/>
        <v>0</v>
      </c>
      <c r="D23" s="70">
        <f t="shared" si="28"/>
        <v>0</v>
      </c>
      <c r="E23" s="70">
        <f t="shared" si="28"/>
        <v>0</v>
      </c>
      <c r="F23" s="70">
        <f t="shared" si="28"/>
        <v>0</v>
      </c>
      <c r="G23" s="70">
        <f t="shared" si="28"/>
        <v>0</v>
      </c>
      <c r="H23" s="70">
        <f t="shared" si="28"/>
        <v>0</v>
      </c>
      <c r="I23" s="70">
        <f t="shared" si="28"/>
        <v>0</v>
      </c>
      <c r="J23" s="70">
        <f t="shared" si="28"/>
        <v>0</v>
      </c>
      <c r="K23" s="70">
        <f t="shared" si="28"/>
        <v>0</v>
      </c>
      <c r="L23" s="70">
        <f t="shared" si="28"/>
        <v>0</v>
      </c>
      <c r="M23" s="70">
        <f t="shared" si="28"/>
        <v>0</v>
      </c>
      <c r="N23" s="70">
        <f t="shared" si="28"/>
        <v>0</v>
      </c>
      <c r="O23" s="70">
        <f t="shared" si="28"/>
        <v>0</v>
      </c>
      <c r="P23" s="70">
        <f t="shared" si="28"/>
        <v>0</v>
      </c>
      <c r="Q23" s="70">
        <f t="shared" si="28"/>
        <v>0</v>
      </c>
      <c r="R23" s="70">
        <f t="shared" si="28"/>
        <v>0</v>
      </c>
      <c r="S23" s="70">
        <f t="shared" si="28"/>
        <v>0</v>
      </c>
      <c r="T23" s="70">
        <f t="shared" si="28"/>
        <v>0</v>
      </c>
      <c r="U23" s="70">
        <f t="shared" ref="U23:W23" si="29">+U24+U34</f>
        <v>0</v>
      </c>
      <c r="V23" s="70">
        <f t="shared" ref="V23" si="30">+V24+V34</f>
        <v>0</v>
      </c>
      <c r="W23" s="70">
        <f t="shared" si="29"/>
        <v>0</v>
      </c>
      <c r="X23" s="70">
        <f t="shared" ref="X23" si="31">+X24+X34</f>
        <v>0</v>
      </c>
      <c r="Y23" s="70">
        <f t="shared" si="28"/>
        <v>0</v>
      </c>
      <c r="Z23" s="70">
        <f t="shared" si="28"/>
        <v>0</v>
      </c>
      <c r="AA23" s="92">
        <f t="shared" ref="AA23" si="32">+AA24+AA34</f>
        <v>0</v>
      </c>
    </row>
    <row r="24" spans="1:28" s="17" customFormat="1" ht="30" x14ac:dyDescent="0.25">
      <c r="A24" s="58" t="s">
        <v>417</v>
      </c>
      <c r="B24" s="70">
        <f t="shared" ref="B24:Z24" si="33">+B25+B27+B29+B32</f>
        <v>0</v>
      </c>
      <c r="C24" s="70">
        <f t="shared" si="33"/>
        <v>0</v>
      </c>
      <c r="D24" s="70">
        <f t="shared" si="33"/>
        <v>0</v>
      </c>
      <c r="E24" s="70">
        <f t="shared" si="33"/>
        <v>0</v>
      </c>
      <c r="F24" s="70">
        <f t="shared" si="33"/>
        <v>0</v>
      </c>
      <c r="G24" s="70">
        <f t="shared" si="33"/>
        <v>0</v>
      </c>
      <c r="H24" s="70">
        <f t="shared" si="33"/>
        <v>0</v>
      </c>
      <c r="I24" s="70">
        <f t="shared" si="33"/>
        <v>0</v>
      </c>
      <c r="J24" s="70">
        <f t="shared" si="33"/>
        <v>0</v>
      </c>
      <c r="K24" s="70">
        <f t="shared" si="33"/>
        <v>0</v>
      </c>
      <c r="L24" s="70">
        <f t="shared" si="33"/>
        <v>0</v>
      </c>
      <c r="M24" s="70">
        <f t="shared" si="33"/>
        <v>0</v>
      </c>
      <c r="N24" s="70">
        <f t="shared" si="33"/>
        <v>0</v>
      </c>
      <c r="O24" s="70">
        <f t="shared" si="33"/>
        <v>0</v>
      </c>
      <c r="P24" s="70">
        <f t="shared" si="33"/>
        <v>0</v>
      </c>
      <c r="Q24" s="70">
        <f t="shared" si="33"/>
        <v>0</v>
      </c>
      <c r="R24" s="70">
        <f t="shared" si="33"/>
        <v>0</v>
      </c>
      <c r="S24" s="70">
        <f t="shared" si="33"/>
        <v>0</v>
      </c>
      <c r="T24" s="70">
        <f t="shared" si="33"/>
        <v>0</v>
      </c>
      <c r="U24" s="70">
        <f t="shared" ref="U24:W24" si="34">+U25+U27+U29+U32</f>
        <v>0</v>
      </c>
      <c r="V24" s="70">
        <f t="shared" ref="V24" si="35">+V25+V27+V29+V32</f>
        <v>0</v>
      </c>
      <c r="W24" s="70">
        <f t="shared" si="34"/>
        <v>0</v>
      </c>
      <c r="X24" s="70">
        <f t="shared" ref="X24" si="36">+X25+X27+X29+X32</f>
        <v>0</v>
      </c>
      <c r="Y24" s="70">
        <f t="shared" si="33"/>
        <v>0</v>
      </c>
      <c r="Z24" s="70">
        <f t="shared" si="33"/>
        <v>0</v>
      </c>
      <c r="AA24" s="92">
        <f t="shared" ref="AA24" si="37">+AA25+AA27+AA29+AA32</f>
        <v>0</v>
      </c>
    </row>
    <row r="25" spans="1:28" s="17" customFormat="1" ht="30" x14ac:dyDescent="0.25">
      <c r="A25" s="59" t="s">
        <v>418</v>
      </c>
      <c r="B25" s="70">
        <f t="shared" ref="B25:Z25" si="38">SUM(B26:B26)</f>
        <v>0</v>
      </c>
      <c r="C25" s="70">
        <f t="shared" si="38"/>
        <v>0</v>
      </c>
      <c r="D25" s="70">
        <f t="shared" si="38"/>
        <v>0</v>
      </c>
      <c r="E25" s="70">
        <f t="shared" si="38"/>
        <v>0</v>
      </c>
      <c r="F25" s="70">
        <f t="shared" si="38"/>
        <v>0</v>
      </c>
      <c r="G25" s="70">
        <f t="shared" si="38"/>
        <v>0</v>
      </c>
      <c r="H25" s="70">
        <f t="shared" si="38"/>
        <v>0</v>
      </c>
      <c r="I25" s="70">
        <f t="shared" si="38"/>
        <v>0</v>
      </c>
      <c r="J25" s="70">
        <f t="shared" si="38"/>
        <v>0</v>
      </c>
      <c r="K25" s="70">
        <f t="shared" si="38"/>
        <v>0</v>
      </c>
      <c r="L25" s="70">
        <f t="shared" si="38"/>
        <v>0</v>
      </c>
      <c r="M25" s="70">
        <f t="shared" si="38"/>
        <v>0</v>
      </c>
      <c r="N25" s="70">
        <f t="shared" si="38"/>
        <v>0</v>
      </c>
      <c r="O25" s="70">
        <f t="shared" si="38"/>
        <v>0</v>
      </c>
      <c r="P25" s="70">
        <f t="shared" si="38"/>
        <v>0</v>
      </c>
      <c r="Q25" s="70">
        <f t="shared" si="38"/>
        <v>0</v>
      </c>
      <c r="R25" s="70">
        <f t="shared" si="38"/>
        <v>0</v>
      </c>
      <c r="S25" s="70">
        <f t="shared" si="38"/>
        <v>0</v>
      </c>
      <c r="T25" s="70">
        <f t="shared" si="38"/>
        <v>0</v>
      </c>
      <c r="U25" s="70">
        <f t="shared" si="38"/>
        <v>0</v>
      </c>
      <c r="V25" s="70">
        <f t="shared" si="38"/>
        <v>0</v>
      </c>
      <c r="W25" s="70">
        <f t="shared" si="38"/>
        <v>0</v>
      </c>
      <c r="X25" s="70">
        <f t="shared" si="38"/>
        <v>0</v>
      </c>
      <c r="Y25" s="70">
        <f t="shared" si="38"/>
        <v>0</v>
      </c>
      <c r="Z25" s="70">
        <f t="shared" si="38"/>
        <v>0</v>
      </c>
      <c r="AA25" s="92">
        <f t="shared" ref="AA25" si="39">SUM(AA26:AA26)</f>
        <v>0</v>
      </c>
    </row>
    <row r="26" spans="1:28" s="19" customFormat="1" x14ac:dyDescent="0.25">
      <c r="A26" s="60" t="s">
        <v>387</v>
      </c>
      <c r="B26" s="71">
        <v>0</v>
      </c>
      <c r="C26" s="71">
        <v>0</v>
      </c>
      <c r="D26" s="71">
        <v>0</v>
      </c>
      <c r="E26" s="71">
        <v>0</v>
      </c>
      <c r="F26" s="71">
        <v>0</v>
      </c>
      <c r="G26" s="71">
        <v>0</v>
      </c>
      <c r="H26" s="71">
        <v>0</v>
      </c>
      <c r="I26" s="71">
        <v>0</v>
      </c>
      <c r="J26" s="71">
        <v>0</v>
      </c>
      <c r="K26" s="71">
        <v>0</v>
      </c>
      <c r="L26" s="71">
        <v>0</v>
      </c>
      <c r="M26" s="71">
        <v>0</v>
      </c>
      <c r="N26" s="71">
        <v>0</v>
      </c>
      <c r="O26" s="71">
        <v>0</v>
      </c>
      <c r="P26" s="71">
        <v>0</v>
      </c>
      <c r="Q26" s="71">
        <v>0</v>
      </c>
      <c r="R26" s="71">
        <v>0</v>
      </c>
      <c r="S26" s="71">
        <v>0</v>
      </c>
      <c r="T26" s="71">
        <v>0</v>
      </c>
      <c r="U26" s="71">
        <v>0</v>
      </c>
      <c r="V26" s="71">
        <v>0</v>
      </c>
      <c r="W26" s="71">
        <v>0</v>
      </c>
      <c r="X26" s="71">
        <v>0</v>
      </c>
      <c r="Y26" s="71">
        <v>0</v>
      </c>
      <c r="Z26" s="71">
        <v>0</v>
      </c>
      <c r="AA26" s="93">
        <f>SUM(B26:Z26)</f>
        <v>0</v>
      </c>
      <c r="AB26" s="17"/>
    </row>
    <row r="27" spans="1:28" s="17" customFormat="1" x14ac:dyDescent="0.25">
      <c r="A27" s="59" t="s">
        <v>419</v>
      </c>
      <c r="B27" s="70">
        <f t="shared" ref="B27:Z27" si="40">SUM(B28:B28)</f>
        <v>0</v>
      </c>
      <c r="C27" s="70">
        <f t="shared" si="40"/>
        <v>0</v>
      </c>
      <c r="D27" s="70">
        <f t="shared" si="40"/>
        <v>0</v>
      </c>
      <c r="E27" s="70">
        <f t="shared" si="40"/>
        <v>0</v>
      </c>
      <c r="F27" s="70">
        <f t="shared" si="40"/>
        <v>0</v>
      </c>
      <c r="G27" s="70">
        <f t="shared" si="40"/>
        <v>0</v>
      </c>
      <c r="H27" s="70">
        <f t="shared" si="40"/>
        <v>0</v>
      </c>
      <c r="I27" s="70">
        <f t="shared" si="40"/>
        <v>0</v>
      </c>
      <c r="J27" s="70">
        <f t="shared" si="40"/>
        <v>0</v>
      </c>
      <c r="K27" s="70">
        <f t="shared" si="40"/>
        <v>0</v>
      </c>
      <c r="L27" s="70">
        <f t="shared" si="40"/>
        <v>0</v>
      </c>
      <c r="M27" s="70">
        <f t="shared" si="40"/>
        <v>0</v>
      </c>
      <c r="N27" s="70">
        <f t="shared" si="40"/>
        <v>0</v>
      </c>
      <c r="O27" s="70">
        <f t="shared" si="40"/>
        <v>0</v>
      </c>
      <c r="P27" s="70">
        <f t="shared" si="40"/>
        <v>0</v>
      </c>
      <c r="Q27" s="70">
        <f t="shared" si="40"/>
        <v>0</v>
      </c>
      <c r="R27" s="70">
        <f t="shared" si="40"/>
        <v>0</v>
      </c>
      <c r="S27" s="70">
        <f t="shared" si="40"/>
        <v>0</v>
      </c>
      <c r="T27" s="70">
        <f t="shared" si="40"/>
        <v>0</v>
      </c>
      <c r="U27" s="70">
        <f t="shared" si="40"/>
        <v>0</v>
      </c>
      <c r="V27" s="70">
        <f t="shared" si="40"/>
        <v>0</v>
      </c>
      <c r="W27" s="70">
        <f t="shared" si="40"/>
        <v>0</v>
      </c>
      <c r="X27" s="70">
        <f t="shared" si="40"/>
        <v>0</v>
      </c>
      <c r="Y27" s="70">
        <f t="shared" si="40"/>
        <v>0</v>
      </c>
      <c r="Z27" s="70">
        <f t="shared" si="40"/>
        <v>0</v>
      </c>
      <c r="AA27" s="92">
        <f t="shared" ref="AA27" si="41">SUM(AA28:AA28)</f>
        <v>0</v>
      </c>
    </row>
    <row r="28" spans="1:28" s="19" customFormat="1" x14ac:dyDescent="0.25">
      <c r="A28" s="60" t="s">
        <v>387</v>
      </c>
      <c r="B28" s="71">
        <v>0</v>
      </c>
      <c r="C28" s="71">
        <v>0</v>
      </c>
      <c r="D28" s="71">
        <v>0</v>
      </c>
      <c r="E28" s="71">
        <v>0</v>
      </c>
      <c r="F28" s="71">
        <v>0</v>
      </c>
      <c r="G28" s="71">
        <v>0</v>
      </c>
      <c r="H28" s="71">
        <v>0</v>
      </c>
      <c r="I28" s="71">
        <v>0</v>
      </c>
      <c r="J28" s="71">
        <v>0</v>
      </c>
      <c r="K28" s="71">
        <v>0</v>
      </c>
      <c r="L28" s="71">
        <v>0</v>
      </c>
      <c r="M28" s="71">
        <v>0</v>
      </c>
      <c r="N28" s="71">
        <v>0</v>
      </c>
      <c r="O28" s="71">
        <v>0</v>
      </c>
      <c r="P28" s="71">
        <v>0</v>
      </c>
      <c r="Q28" s="71">
        <v>0</v>
      </c>
      <c r="R28" s="71">
        <v>0</v>
      </c>
      <c r="S28" s="71">
        <v>0</v>
      </c>
      <c r="T28" s="71">
        <v>0</v>
      </c>
      <c r="U28" s="71">
        <v>0</v>
      </c>
      <c r="V28" s="71">
        <v>0</v>
      </c>
      <c r="W28" s="71">
        <v>0</v>
      </c>
      <c r="X28" s="71">
        <v>0</v>
      </c>
      <c r="Y28" s="71">
        <v>0</v>
      </c>
      <c r="Z28" s="71">
        <v>0</v>
      </c>
      <c r="AA28" s="93">
        <f>SUM(B28:Z28)</f>
        <v>0</v>
      </c>
      <c r="AB28" s="17"/>
    </row>
    <row r="29" spans="1:28" s="17" customFormat="1" ht="30" x14ac:dyDescent="0.25">
      <c r="A29" s="59" t="s">
        <v>420</v>
      </c>
      <c r="B29" s="70">
        <f t="shared" ref="B29:Z29" si="42">SUM(B30:B31)</f>
        <v>0</v>
      </c>
      <c r="C29" s="70">
        <f t="shared" si="42"/>
        <v>0</v>
      </c>
      <c r="D29" s="70">
        <f t="shared" si="42"/>
        <v>0</v>
      </c>
      <c r="E29" s="70">
        <f t="shared" si="42"/>
        <v>0</v>
      </c>
      <c r="F29" s="70">
        <f t="shared" si="42"/>
        <v>0</v>
      </c>
      <c r="G29" s="70">
        <f t="shared" si="42"/>
        <v>0</v>
      </c>
      <c r="H29" s="70">
        <f t="shared" si="42"/>
        <v>0</v>
      </c>
      <c r="I29" s="70">
        <f t="shared" si="42"/>
        <v>0</v>
      </c>
      <c r="J29" s="70">
        <f t="shared" si="42"/>
        <v>0</v>
      </c>
      <c r="K29" s="70">
        <f t="shared" si="42"/>
        <v>0</v>
      </c>
      <c r="L29" s="70">
        <f t="shared" si="42"/>
        <v>0</v>
      </c>
      <c r="M29" s="70">
        <f t="shared" si="42"/>
        <v>0</v>
      </c>
      <c r="N29" s="70">
        <f t="shared" si="42"/>
        <v>0</v>
      </c>
      <c r="O29" s="70">
        <f t="shared" si="42"/>
        <v>0</v>
      </c>
      <c r="P29" s="70">
        <f t="shared" si="42"/>
        <v>0</v>
      </c>
      <c r="Q29" s="70">
        <f t="shared" si="42"/>
        <v>0</v>
      </c>
      <c r="R29" s="70">
        <f t="shared" si="42"/>
        <v>0</v>
      </c>
      <c r="S29" s="70">
        <f t="shared" si="42"/>
        <v>0</v>
      </c>
      <c r="T29" s="70">
        <f t="shared" si="42"/>
        <v>0</v>
      </c>
      <c r="U29" s="70">
        <f t="shared" ref="U29:W29" si="43">SUM(U30:U31)</f>
        <v>0</v>
      </c>
      <c r="V29" s="70">
        <f t="shared" ref="V29" si="44">SUM(V30:V31)</f>
        <v>0</v>
      </c>
      <c r="W29" s="70">
        <f t="shared" si="43"/>
        <v>0</v>
      </c>
      <c r="X29" s="70">
        <f t="shared" ref="X29" si="45">SUM(X30:X31)</f>
        <v>0</v>
      </c>
      <c r="Y29" s="70">
        <f t="shared" si="42"/>
        <v>0</v>
      </c>
      <c r="Z29" s="70">
        <f t="shared" si="42"/>
        <v>0</v>
      </c>
      <c r="AA29" s="92">
        <f t="shared" ref="AA29" si="46">SUM(AA30:AA31)</f>
        <v>0</v>
      </c>
    </row>
    <row r="30" spans="1:28" s="19" customFormat="1" x14ac:dyDescent="0.25">
      <c r="A30" s="60" t="s">
        <v>387</v>
      </c>
      <c r="B30" s="71">
        <v>0</v>
      </c>
      <c r="C30" s="71">
        <v>0</v>
      </c>
      <c r="D30" s="71">
        <v>0</v>
      </c>
      <c r="E30" s="71">
        <v>0</v>
      </c>
      <c r="F30" s="71">
        <v>0</v>
      </c>
      <c r="G30" s="71">
        <v>0</v>
      </c>
      <c r="H30" s="71">
        <v>0</v>
      </c>
      <c r="I30" s="71">
        <v>0</v>
      </c>
      <c r="J30" s="71">
        <v>0</v>
      </c>
      <c r="K30" s="71">
        <v>0</v>
      </c>
      <c r="L30" s="71">
        <v>0</v>
      </c>
      <c r="M30" s="71">
        <v>0</v>
      </c>
      <c r="N30" s="71">
        <v>0</v>
      </c>
      <c r="O30" s="71">
        <v>0</v>
      </c>
      <c r="P30" s="71">
        <v>0</v>
      </c>
      <c r="Q30" s="71">
        <v>0</v>
      </c>
      <c r="R30" s="71">
        <v>0</v>
      </c>
      <c r="S30" s="71">
        <v>0</v>
      </c>
      <c r="T30" s="71">
        <v>0</v>
      </c>
      <c r="U30" s="71">
        <v>0</v>
      </c>
      <c r="V30" s="71">
        <v>0</v>
      </c>
      <c r="W30" s="71">
        <v>0</v>
      </c>
      <c r="X30" s="71">
        <v>0</v>
      </c>
      <c r="Y30" s="71">
        <v>0</v>
      </c>
      <c r="Z30" s="71">
        <v>0</v>
      </c>
      <c r="AA30" s="93">
        <f>SUM(B30:Z30)</f>
        <v>0</v>
      </c>
      <c r="AB30" s="17"/>
    </row>
    <row r="31" spans="1:28" s="19" customFormat="1" x14ac:dyDescent="0.25">
      <c r="A31" s="60" t="s">
        <v>387</v>
      </c>
      <c r="B31" s="71">
        <v>0</v>
      </c>
      <c r="C31" s="71">
        <v>0</v>
      </c>
      <c r="D31" s="71">
        <v>0</v>
      </c>
      <c r="E31" s="71">
        <v>0</v>
      </c>
      <c r="F31" s="71">
        <v>0</v>
      </c>
      <c r="G31" s="71">
        <v>0</v>
      </c>
      <c r="H31" s="71">
        <v>0</v>
      </c>
      <c r="I31" s="71">
        <v>0</v>
      </c>
      <c r="J31" s="71">
        <v>0</v>
      </c>
      <c r="K31" s="71">
        <v>0</v>
      </c>
      <c r="L31" s="71">
        <v>0</v>
      </c>
      <c r="M31" s="71">
        <v>0</v>
      </c>
      <c r="N31" s="71">
        <v>0</v>
      </c>
      <c r="O31" s="71">
        <v>0</v>
      </c>
      <c r="P31" s="71">
        <v>0</v>
      </c>
      <c r="Q31" s="71">
        <v>0</v>
      </c>
      <c r="R31" s="71">
        <v>0</v>
      </c>
      <c r="S31" s="71">
        <v>0</v>
      </c>
      <c r="T31" s="71">
        <v>0</v>
      </c>
      <c r="U31" s="71">
        <v>0</v>
      </c>
      <c r="V31" s="71">
        <v>0</v>
      </c>
      <c r="W31" s="71">
        <v>0</v>
      </c>
      <c r="X31" s="71">
        <v>0</v>
      </c>
      <c r="Y31" s="71">
        <v>0</v>
      </c>
      <c r="Z31" s="71">
        <v>0</v>
      </c>
      <c r="AA31" s="93">
        <f>SUM(B31:Z31)</f>
        <v>0</v>
      </c>
      <c r="AB31" s="17"/>
    </row>
    <row r="32" spans="1:28" s="17" customFormat="1" x14ac:dyDescent="0.25">
      <c r="A32" s="59" t="s">
        <v>421</v>
      </c>
      <c r="B32" s="70">
        <f t="shared" ref="B32:Z32" si="47">SUM(B33:B33)</f>
        <v>0</v>
      </c>
      <c r="C32" s="70">
        <f t="shared" si="47"/>
        <v>0</v>
      </c>
      <c r="D32" s="70">
        <f t="shared" si="47"/>
        <v>0</v>
      </c>
      <c r="E32" s="70">
        <f t="shared" si="47"/>
        <v>0</v>
      </c>
      <c r="F32" s="70">
        <f t="shared" si="47"/>
        <v>0</v>
      </c>
      <c r="G32" s="70">
        <f t="shared" si="47"/>
        <v>0</v>
      </c>
      <c r="H32" s="70">
        <f t="shared" si="47"/>
        <v>0</v>
      </c>
      <c r="I32" s="70">
        <f t="shared" si="47"/>
        <v>0</v>
      </c>
      <c r="J32" s="70">
        <f t="shared" si="47"/>
        <v>0</v>
      </c>
      <c r="K32" s="70">
        <f t="shared" si="47"/>
        <v>0</v>
      </c>
      <c r="L32" s="70">
        <f t="shared" si="47"/>
        <v>0</v>
      </c>
      <c r="M32" s="70">
        <f t="shared" si="47"/>
        <v>0</v>
      </c>
      <c r="N32" s="70">
        <f t="shared" si="47"/>
        <v>0</v>
      </c>
      <c r="O32" s="70">
        <f t="shared" si="47"/>
        <v>0</v>
      </c>
      <c r="P32" s="70">
        <f t="shared" si="47"/>
        <v>0</v>
      </c>
      <c r="Q32" s="70">
        <f t="shared" si="47"/>
        <v>0</v>
      </c>
      <c r="R32" s="70">
        <f t="shared" si="47"/>
        <v>0</v>
      </c>
      <c r="S32" s="70">
        <f t="shared" si="47"/>
        <v>0</v>
      </c>
      <c r="T32" s="70">
        <f t="shared" si="47"/>
        <v>0</v>
      </c>
      <c r="U32" s="70">
        <f t="shared" si="47"/>
        <v>0</v>
      </c>
      <c r="V32" s="70">
        <f t="shared" si="47"/>
        <v>0</v>
      </c>
      <c r="W32" s="70">
        <f t="shared" si="47"/>
        <v>0</v>
      </c>
      <c r="X32" s="70">
        <f t="shared" si="47"/>
        <v>0</v>
      </c>
      <c r="Y32" s="70">
        <f t="shared" si="47"/>
        <v>0</v>
      </c>
      <c r="Z32" s="70">
        <f t="shared" si="47"/>
        <v>0</v>
      </c>
      <c r="AA32" s="92">
        <f t="shared" ref="AA32" si="48">SUM(AA33:AA33)</f>
        <v>0</v>
      </c>
    </row>
    <row r="33" spans="1:28" s="19" customFormat="1" x14ac:dyDescent="0.25">
      <c r="A33" s="60" t="s">
        <v>387</v>
      </c>
      <c r="B33" s="71">
        <v>0</v>
      </c>
      <c r="C33" s="71">
        <v>0</v>
      </c>
      <c r="D33" s="71">
        <v>0</v>
      </c>
      <c r="E33" s="71">
        <v>0</v>
      </c>
      <c r="F33" s="71">
        <v>0</v>
      </c>
      <c r="G33" s="71">
        <v>0</v>
      </c>
      <c r="H33" s="71">
        <v>0</v>
      </c>
      <c r="I33" s="71">
        <v>0</v>
      </c>
      <c r="J33" s="71">
        <v>0</v>
      </c>
      <c r="K33" s="71">
        <v>0</v>
      </c>
      <c r="L33" s="71">
        <v>0</v>
      </c>
      <c r="M33" s="71">
        <v>0</v>
      </c>
      <c r="N33" s="71">
        <v>0</v>
      </c>
      <c r="O33" s="71">
        <v>0</v>
      </c>
      <c r="P33" s="71">
        <v>0</v>
      </c>
      <c r="Q33" s="71">
        <v>0</v>
      </c>
      <c r="R33" s="71">
        <v>0</v>
      </c>
      <c r="S33" s="71">
        <v>0</v>
      </c>
      <c r="T33" s="71">
        <v>0</v>
      </c>
      <c r="U33" s="71">
        <v>0</v>
      </c>
      <c r="V33" s="71">
        <v>0</v>
      </c>
      <c r="W33" s="71">
        <v>0</v>
      </c>
      <c r="X33" s="71">
        <v>0</v>
      </c>
      <c r="Y33" s="71">
        <v>0</v>
      </c>
      <c r="Z33" s="71">
        <v>0</v>
      </c>
      <c r="AA33" s="93">
        <f>SUM(B33:Z33)</f>
        <v>0</v>
      </c>
      <c r="AB33" s="17"/>
    </row>
    <row r="34" spans="1:28" s="17" customFormat="1" ht="30" x14ac:dyDescent="0.25">
      <c r="A34" s="61" t="s">
        <v>422</v>
      </c>
      <c r="B34" s="70">
        <f t="shared" ref="B34:Z34" si="49">+B35+B37</f>
        <v>0</v>
      </c>
      <c r="C34" s="70">
        <f t="shared" si="49"/>
        <v>0</v>
      </c>
      <c r="D34" s="70">
        <f t="shared" si="49"/>
        <v>0</v>
      </c>
      <c r="E34" s="70">
        <f t="shared" si="49"/>
        <v>0</v>
      </c>
      <c r="F34" s="70">
        <f t="shared" si="49"/>
        <v>0</v>
      </c>
      <c r="G34" s="70">
        <f t="shared" si="49"/>
        <v>0</v>
      </c>
      <c r="H34" s="70">
        <f t="shared" si="49"/>
        <v>0</v>
      </c>
      <c r="I34" s="70">
        <f t="shared" si="49"/>
        <v>0</v>
      </c>
      <c r="J34" s="70">
        <f t="shared" si="49"/>
        <v>0</v>
      </c>
      <c r="K34" s="70">
        <f t="shared" si="49"/>
        <v>0</v>
      </c>
      <c r="L34" s="70">
        <f t="shared" si="49"/>
        <v>0</v>
      </c>
      <c r="M34" s="70">
        <f t="shared" si="49"/>
        <v>0</v>
      </c>
      <c r="N34" s="70">
        <f t="shared" si="49"/>
        <v>0</v>
      </c>
      <c r="O34" s="70">
        <f t="shared" si="49"/>
        <v>0</v>
      </c>
      <c r="P34" s="70">
        <f t="shared" si="49"/>
        <v>0</v>
      </c>
      <c r="Q34" s="70">
        <f t="shared" si="49"/>
        <v>0</v>
      </c>
      <c r="R34" s="70">
        <f t="shared" si="49"/>
        <v>0</v>
      </c>
      <c r="S34" s="70">
        <f t="shared" si="49"/>
        <v>0</v>
      </c>
      <c r="T34" s="70">
        <f t="shared" si="49"/>
        <v>0</v>
      </c>
      <c r="U34" s="70">
        <f t="shared" ref="U34:W34" si="50">+U35+U37</f>
        <v>0</v>
      </c>
      <c r="V34" s="70">
        <f t="shared" ref="V34" si="51">+V35+V37</f>
        <v>0</v>
      </c>
      <c r="W34" s="70">
        <f t="shared" si="50"/>
        <v>0</v>
      </c>
      <c r="X34" s="70">
        <f t="shared" ref="X34" si="52">+X35+X37</f>
        <v>0</v>
      </c>
      <c r="Y34" s="70">
        <f t="shared" si="49"/>
        <v>0</v>
      </c>
      <c r="Z34" s="70">
        <f t="shared" si="49"/>
        <v>0</v>
      </c>
      <c r="AA34" s="92">
        <f t="shared" ref="AA34" si="53">+AA35+AA37</f>
        <v>0</v>
      </c>
    </row>
    <row r="35" spans="1:28" s="17" customFormat="1" ht="30" x14ac:dyDescent="0.25">
      <c r="A35" s="59" t="s">
        <v>423</v>
      </c>
      <c r="B35" s="70">
        <f t="shared" ref="B35:Z35" si="54">SUM(B36:B36)</f>
        <v>0</v>
      </c>
      <c r="C35" s="70">
        <f t="shared" si="54"/>
        <v>0</v>
      </c>
      <c r="D35" s="70">
        <f t="shared" si="54"/>
        <v>0</v>
      </c>
      <c r="E35" s="70">
        <f t="shared" si="54"/>
        <v>0</v>
      </c>
      <c r="F35" s="70">
        <f t="shared" si="54"/>
        <v>0</v>
      </c>
      <c r="G35" s="70">
        <f t="shared" si="54"/>
        <v>0</v>
      </c>
      <c r="H35" s="70">
        <f t="shared" si="54"/>
        <v>0</v>
      </c>
      <c r="I35" s="70">
        <f t="shared" si="54"/>
        <v>0</v>
      </c>
      <c r="J35" s="70">
        <f t="shared" si="54"/>
        <v>0</v>
      </c>
      <c r="K35" s="70">
        <f t="shared" si="54"/>
        <v>0</v>
      </c>
      <c r="L35" s="70">
        <f t="shared" si="54"/>
        <v>0</v>
      </c>
      <c r="M35" s="70">
        <f t="shared" si="54"/>
        <v>0</v>
      </c>
      <c r="N35" s="70">
        <f t="shared" si="54"/>
        <v>0</v>
      </c>
      <c r="O35" s="70">
        <f t="shared" si="54"/>
        <v>0</v>
      </c>
      <c r="P35" s="70">
        <f t="shared" si="54"/>
        <v>0</v>
      </c>
      <c r="Q35" s="70">
        <f t="shared" si="54"/>
        <v>0</v>
      </c>
      <c r="R35" s="70">
        <f t="shared" si="54"/>
        <v>0</v>
      </c>
      <c r="S35" s="70">
        <f t="shared" si="54"/>
        <v>0</v>
      </c>
      <c r="T35" s="70">
        <f t="shared" si="54"/>
        <v>0</v>
      </c>
      <c r="U35" s="70">
        <f t="shared" si="54"/>
        <v>0</v>
      </c>
      <c r="V35" s="70">
        <f t="shared" si="54"/>
        <v>0</v>
      </c>
      <c r="W35" s="70">
        <f t="shared" si="54"/>
        <v>0</v>
      </c>
      <c r="X35" s="70">
        <f t="shared" si="54"/>
        <v>0</v>
      </c>
      <c r="Y35" s="70">
        <f t="shared" si="54"/>
        <v>0</v>
      </c>
      <c r="Z35" s="70">
        <f t="shared" si="54"/>
        <v>0</v>
      </c>
      <c r="AA35" s="92">
        <f t="shared" ref="AA35" si="55">SUM(AA36:AA36)</f>
        <v>0</v>
      </c>
    </row>
    <row r="36" spans="1:28" s="19" customFormat="1" x14ac:dyDescent="0.25">
      <c r="A36" s="60" t="s">
        <v>624</v>
      </c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93">
        <f>SUM(B36:Z36)</f>
        <v>0</v>
      </c>
      <c r="AB36" s="17"/>
    </row>
    <row r="37" spans="1:28" s="17" customFormat="1" x14ac:dyDescent="0.25">
      <c r="A37" s="59" t="s">
        <v>424</v>
      </c>
      <c r="B37" s="70">
        <f t="shared" ref="B37:Z37" si="56">SUM(B38:B38)</f>
        <v>0</v>
      </c>
      <c r="C37" s="70">
        <f t="shared" si="56"/>
        <v>0</v>
      </c>
      <c r="D37" s="70">
        <f t="shared" si="56"/>
        <v>0</v>
      </c>
      <c r="E37" s="70">
        <f t="shared" si="56"/>
        <v>0</v>
      </c>
      <c r="F37" s="70">
        <f t="shared" si="56"/>
        <v>0</v>
      </c>
      <c r="G37" s="70">
        <f t="shared" si="56"/>
        <v>0</v>
      </c>
      <c r="H37" s="70">
        <f t="shared" si="56"/>
        <v>0</v>
      </c>
      <c r="I37" s="70">
        <f t="shared" si="56"/>
        <v>0</v>
      </c>
      <c r="J37" s="70">
        <f t="shared" si="56"/>
        <v>0</v>
      </c>
      <c r="K37" s="70">
        <f t="shared" si="56"/>
        <v>0</v>
      </c>
      <c r="L37" s="70">
        <f t="shared" si="56"/>
        <v>0</v>
      </c>
      <c r="M37" s="70">
        <f t="shared" si="56"/>
        <v>0</v>
      </c>
      <c r="N37" s="70">
        <f t="shared" si="56"/>
        <v>0</v>
      </c>
      <c r="O37" s="70">
        <f t="shared" si="56"/>
        <v>0</v>
      </c>
      <c r="P37" s="70">
        <f t="shared" si="56"/>
        <v>0</v>
      </c>
      <c r="Q37" s="70">
        <f t="shared" si="56"/>
        <v>0</v>
      </c>
      <c r="R37" s="70">
        <f t="shared" si="56"/>
        <v>0</v>
      </c>
      <c r="S37" s="70">
        <f t="shared" si="56"/>
        <v>0</v>
      </c>
      <c r="T37" s="70">
        <f t="shared" si="56"/>
        <v>0</v>
      </c>
      <c r="U37" s="70">
        <f t="shared" si="56"/>
        <v>0</v>
      </c>
      <c r="V37" s="70">
        <f t="shared" si="56"/>
        <v>0</v>
      </c>
      <c r="W37" s="70">
        <f t="shared" si="56"/>
        <v>0</v>
      </c>
      <c r="X37" s="70">
        <f t="shared" si="56"/>
        <v>0</v>
      </c>
      <c r="Y37" s="70">
        <f t="shared" si="56"/>
        <v>0</v>
      </c>
      <c r="Z37" s="70">
        <f t="shared" si="56"/>
        <v>0</v>
      </c>
      <c r="AA37" s="92">
        <f t="shared" ref="AA37" si="57">SUM(AA38:AA38)</f>
        <v>0</v>
      </c>
    </row>
    <row r="38" spans="1:28" s="19" customFormat="1" x14ac:dyDescent="0.25">
      <c r="A38" s="60" t="s">
        <v>387</v>
      </c>
      <c r="B38" s="71">
        <v>0</v>
      </c>
      <c r="C38" s="71">
        <v>0</v>
      </c>
      <c r="D38" s="71">
        <v>0</v>
      </c>
      <c r="E38" s="71">
        <v>0</v>
      </c>
      <c r="F38" s="71">
        <v>0</v>
      </c>
      <c r="G38" s="71">
        <v>0</v>
      </c>
      <c r="H38" s="71">
        <v>0</v>
      </c>
      <c r="I38" s="71">
        <v>0</v>
      </c>
      <c r="J38" s="71">
        <v>0</v>
      </c>
      <c r="K38" s="71">
        <v>0</v>
      </c>
      <c r="L38" s="71">
        <v>0</v>
      </c>
      <c r="M38" s="71">
        <v>0</v>
      </c>
      <c r="N38" s="71">
        <v>0</v>
      </c>
      <c r="O38" s="71">
        <v>0</v>
      </c>
      <c r="P38" s="71">
        <v>0</v>
      </c>
      <c r="Q38" s="71">
        <v>0</v>
      </c>
      <c r="R38" s="71">
        <v>0</v>
      </c>
      <c r="S38" s="71">
        <v>0</v>
      </c>
      <c r="T38" s="71">
        <v>0</v>
      </c>
      <c r="U38" s="71">
        <v>0</v>
      </c>
      <c r="V38" s="71">
        <v>0</v>
      </c>
      <c r="W38" s="71">
        <v>0</v>
      </c>
      <c r="X38" s="71">
        <v>0</v>
      </c>
      <c r="Y38" s="71">
        <v>0</v>
      </c>
      <c r="Z38" s="71">
        <v>0</v>
      </c>
      <c r="AA38" s="93">
        <f>SUM(B38:Z38)</f>
        <v>0</v>
      </c>
      <c r="AB38" s="17"/>
    </row>
    <row r="39" spans="1:28" s="17" customFormat="1" x14ac:dyDescent="0.25">
      <c r="A39" s="57" t="s">
        <v>425</v>
      </c>
      <c r="B39" s="70">
        <f t="shared" ref="B39:Z39" si="58">+B40+B46</f>
        <v>0</v>
      </c>
      <c r="C39" s="70">
        <f t="shared" si="58"/>
        <v>0</v>
      </c>
      <c r="D39" s="70">
        <f t="shared" si="58"/>
        <v>0</v>
      </c>
      <c r="E39" s="70">
        <f t="shared" si="58"/>
        <v>506235062.04999995</v>
      </c>
      <c r="F39" s="70">
        <f t="shared" si="58"/>
        <v>0</v>
      </c>
      <c r="G39" s="70">
        <f t="shared" si="58"/>
        <v>0</v>
      </c>
      <c r="H39" s="70">
        <f t="shared" si="58"/>
        <v>0</v>
      </c>
      <c r="I39" s="70">
        <f t="shared" si="58"/>
        <v>0</v>
      </c>
      <c r="J39" s="70">
        <f t="shared" si="58"/>
        <v>0</v>
      </c>
      <c r="K39" s="70">
        <f t="shared" si="58"/>
        <v>0</v>
      </c>
      <c r="L39" s="70">
        <f t="shared" si="58"/>
        <v>0</v>
      </c>
      <c r="M39" s="70">
        <f t="shared" si="58"/>
        <v>0</v>
      </c>
      <c r="N39" s="70">
        <f t="shared" si="58"/>
        <v>0</v>
      </c>
      <c r="O39" s="70">
        <f t="shared" si="58"/>
        <v>0</v>
      </c>
      <c r="P39" s="70">
        <f t="shared" si="58"/>
        <v>93491514.25</v>
      </c>
      <c r="Q39" s="70">
        <f t="shared" si="58"/>
        <v>0</v>
      </c>
      <c r="R39" s="70">
        <f t="shared" si="58"/>
        <v>0</v>
      </c>
      <c r="S39" s="70">
        <f t="shared" si="58"/>
        <v>0</v>
      </c>
      <c r="T39" s="70">
        <f t="shared" si="58"/>
        <v>0</v>
      </c>
      <c r="U39" s="70">
        <f t="shared" ref="U39:W39" si="59">+U40+U46</f>
        <v>0</v>
      </c>
      <c r="V39" s="70">
        <f t="shared" ref="V39" si="60">+V40+V46</f>
        <v>0</v>
      </c>
      <c r="W39" s="70">
        <f t="shared" si="59"/>
        <v>0</v>
      </c>
      <c r="X39" s="70">
        <f t="shared" ref="X39" si="61">+X40+X46</f>
        <v>0</v>
      </c>
      <c r="Y39" s="70">
        <f t="shared" si="58"/>
        <v>0</v>
      </c>
      <c r="Z39" s="70">
        <f t="shared" si="58"/>
        <v>0</v>
      </c>
      <c r="AA39" s="92">
        <f>+AA40+AA46</f>
        <v>599726576.29999995</v>
      </c>
    </row>
    <row r="40" spans="1:28" s="17" customFormat="1" ht="30" x14ac:dyDescent="0.25">
      <c r="A40" s="58" t="s">
        <v>426</v>
      </c>
      <c r="B40" s="70">
        <f t="shared" ref="B40:Z40" si="62">+B41+B44</f>
        <v>0</v>
      </c>
      <c r="C40" s="70">
        <f t="shared" si="62"/>
        <v>0</v>
      </c>
      <c r="D40" s="70">
        <f t="shared" si="62"/>
        <v>0</v>
      </c>
      <c r="E40" s="70">
        <f t="shared" si="62"/>
        <v>432797292.13999999</v>
      </c>
      <c r="F40" s="70">
        <f t="shared" si="62"/>
        <v>0</v>
      </c>
      <c r="G40" s="70">
        <f t="shared" si="62"/>
        <v>0</v>
      </c>
      <c r="H40" s="70">
        <f t="shared" si="62"/>
        <v>0</v>
      </c>
      <c r="I40" s="70">
        <f t="shared" si="62"/>
        <v>0</v>
      </c>
      <c r="J40" s="70">
        <f t="shared" si="62"/>
        <v>0</v>
      </c>
      <c r="K40" s="70">
        <f t="shared" si="62"/>
        <v>0</v>
      </c>
      <c r="L40" s="70">
        <f t="shared" si="62"/>
        <v>0</v>
      </c>
      <c r="M40" s="70">
        <f t="shared" si="62"/>
        <v>0</v>
      </c>
      <c r="N40" s="70">
        <f t="shared" si="62"/>
        <v>0</v>
      </c>
      <c r="O40" s="70">
        <f t="shared" si="62"/>
        <v>0</v>
      </c>
      <c r="P40" s="70">
        <f t="shared" si="62"/>
        <v>63491514.25</v>
      </c>
      <c r="Q40" s="70">
        <f t="shared" si="62"/>
        <v>0</v>
      </c>
      <c r="R40" s="70">
        <f t="shared" si="62"/>
        <v>0</v>
      </c>
      <c r="S40" s="70">
        <f t="shared" si="62"/>
        <v>0</v>
      </c>
      <c r="T40" s="70">
        <f t="shared" si="62"/>
        <v>0</v>
      </c>
      <c r="U40" s="70">
        <f t="shared" ref="U40:W40" si="63">+U41+U44</f>
        <v>0</v>
      </c>
      <c r="V40" s="70">
        <f t="shared" ref="V40" si="64">+V41+V44</f>
        <v>0</v>
      </c>
      <c r="W40" s="70">
        <f t="shared" si="63"/>
        <v>0</v>
      </c>
      <c r="X40" s="70">
        <f t="shared" ref="X40" si="65">+X41+X44</f>
        <v>0</v>
      </c>
      <c r="Y40" s="70">
        <f t="shared" si="62"/>
        <v>0</v>
      </c>
      <c r="Z40" s="70">
        <f t="shared" si="62"/>
        <v>0</v>
      </c>
      <c r="AA40" s="92">
        <f>+AA41+AA44</f>
        <v>496288806.38999999</v>
      </c>
    </row>
    <row r="41" spans="1:28" s="17" customFormat="1" ht="30" x14ac:dyDescent="0.25">
      <c r="A41" s="62" t="s">
        <v>427</v>
      </c>
      <c r="B41" s="70">
        <f t="shared" ref="B41:Z41" si="66">SUM(B42:B43)</f>
        <v>0</v>
      </c>
      <c r="C41" s="70">
        <f t="shared" si="66"/>
        <v>0</v>
      </c>
      <c r="D41" s="70">
        <f t="shared" si="66"/>
        <v>0</v>
      </c>
      <c r="E41" s="70">
        <f t="shared" si="66"/>
        <v>432797292.13999999</v>
      </c>
      <c r="F41" s="70">
        <f t="shared" si="66"/>
        <v>0</v>
      </c>
      <c r="G41" s="70">
        <f t="shared" si="66"/>
        <v>0</v>
      </c>
      <c r="H41" s="70">
        <f t="shared" si="66"/>
        <v>0</v>
      </c>
      <c r="I41" s="70">
        <f t="shared" si="66"/>
        <v>0</v>
      </c>
      <c r="J41" s="70">
        <f t="shared" si="66"/>
        <v>0</v>
      </c>
      <c r="K41" s="70">
        <f t="shared" si="66"/>
        <v>0</v>
      </c>
      <c r="L41" s="70">
        <f t="shared" si="66"/>
        <v>0</v>
      </c>
      <c r="M41" s="70">
        <f t="shared" si="66"/>
        <v>0</v>
      </c>
      <c r="N41" s="70">
        <f t="shared" si="66"/>
        <v>0</v>
      </c>
      <c r="O41" s="70">
        <f t="shared" si="66"/>
        <v>0</v>
      </c>
      <c r="P41" s="70">
        <f t="shared" si="66"/>
        <v>0</v>
      </c>
      <c r="Q41" s="70">
        <f t="shared" si="66"/>
        <v>0</v>
      </c>
      <c r="R41" s="70">
        <f t="shared" si="66"/>
        <v>0</v>
      </c>
      <c r="S41" s="70">
        <f t="shared" si="66"/>
        <v>0</v>
      </c>
      <c r="T41" s="70">
        <f t="shared" si="66"/>
        <v>0</v>
      </c>
      <c r="U41" s="70">
        <f t="shared" ref="U41:W41" si="67">SUM(U42:U43)</f>
        <v>0</v>
      </c>
      <c r="V41" s="70">
        <f t="shared" ref="V41" si="68">SUM(V42:V43)</f>
        <v>0</v>
      </c>
      <c r="W41" s="70">
        <f t="shared" si="67"/>
        <v>0</v>
      </c>
      <c r="X41" s="70">
        <f t="shared" ref="X41" si="69">SUM(X42:X43)</f>
        <v>0</v>
      </c>
      <c r="Y41" s="70">
        <f t="shared" si="66"/>
        <v>0</v>
      </c>
      <c r="Z41" s="70">
        <f t="shared" si="66"/>
        <v>0</v>
      </c>
      <c r="AA41" s="92">
        <f>SUM(AA42:AA43)</f>
        <v>432797292.13999999</v>
      </c>
    </row>
    <row r="42" spans="1:28" s="19" customFormat="1" x14ac:dyDescent="0.25">
      <c r="A42" s="60" t="s">
        <v>336</v>
      </c>
      <c r="B42" s="71">
        <v>0</v>
      </c>
      <c r="C42" s="71">
        <v>0</v>
      </c>
      <c r="D42" s="71">
        <v>0</v>
      </c>
      <c r="E42" s="71">
        <f>+'POAI Armoniza'!E42+'POAI Armoniza'!AJ42</f>
        <v>68334796</v>
      </c>
      <c r="F42" s="71">
        <v>0</v>
      </c>
      <c r="G42" s="71">
        <v>0</v>
      </c>
      <c r="H42" s="71">
        <v>0</v>
      </c>
      <c r="I42" s="71">
        <v>0</v>
      </c>
      <c r="J42" s="71">
        <v>0</v>
      </c>
      <c r="K42" s="71">
        <v>0</v>
      </c>
      <c r="L42" s="71">
        <v>0</v>
      </c>
      <c r="M42" s="71">
        <v>0</v>
      </c>
      <c r="N42" s="71">
        <v>0</v>
      </c>
      <c r="O42" s="71">
        <v>0</v>
      </c>
      <c r="P42" s="71">
        <v>0</v>
      </c>
      <c r="Q42" s="71">
        <v>0</v>
      </c>
      <c r="R42" s="71">
        <v>0</v>
      </c>
      <c r="S42" s="71">
        <v>0</v>
      </c>
      <c r="T42" s="71">
        <v>0</v>
      </c>
      <c r="U42" s="71">
        <v>0</v>
      </c>
      <c r="V42" s="71">
        <v>0</v>
      </c>
      <c r="W42" s="71">
        <v>0</v>
      </c>
      <c r="X42" s="71">
        <v>0</v>
      </c>
      <c r="Y42" s="71">
        <v>0</v>
      </c>
      <c r="Z42" s="71">
        <v>0</v>
      </c>
      <c r="AA42" s="93">
        <f>SUM(B42:Z42)</f>
        <v>68334796</v>
      </c>
      <c r="AB42" s="17"/>
    </row>
    <row r="43" spans="1:28" s="19" customFormat="1" x14ac:dyDescent="0.25">
      <c r="A43" s="60" t="s">
        <v>337</v>
      </c>
      <c r="B43" s="71">
        <v>0</v>
      </c>
      <c r="C43" s="71">
        <v>0</v>
      </c>
      <c r="D43" s="71">
        <v>0</v>
      </c>
      <c r="E43" s="71">
        <f>+'POAI Armoniza'!E43+'POAI Armoniza'!AJ43</f>
        <v>364462496.13999999</v>
      </c>
      <c r="F43" s="71">
        <v>0</v>
      </c>
      <c r="G43" s="71">
        <v>0</v>
      </c>
      <c r="H43" s="71">
        <v>0</v>
      </c>
      <c r="I43" s="71">
        <v>0</v>
      </c>
      <c r="J43" s="71">
        <v>0</v>
      </c>
      <c r="K43" s="71">
        <v>0</v>
      </c>
      <c r="L43" s="71">
        <v>0</v>
      </c>
      <c r="M43" s="71">
        <v>0</v>
      </c>
      <c r="N43" s="71">
        <v>0</v>
      </c>
      <c r="O43" s="71">
        <v>0</v>
      </c>
      <c r="P43" s="71">
        <v>0</v>
      </c>
      <c r="Q43" s="71">
        <v>0</v>
      </c>
      <c r="R43" s="71">
        <v>0</v>
      </c>
      <c r="S43" s="71">
        <v>0</v>
      </c>
      <c r="T43" s="71">
        <v>0</v>
      </c>
      <c r="U43" s="71">
        <v>0</v>
      </c>
      <c r="V43" s="71">
        <v>0</v>
      </c>
      <c r="W43" s="71">
        <v>0</v>
      </c>
      <c r="X43" s="71">
        <v>0</v>
      </c>
      <c r="Y43" s="71">
        <v>0</v>
      </c>
      <c r="Z43" s="71">
        <v>0</v>
      </c>
      <c r="AA43" s="93">
        <f>SUM(B43:Z43)</f>
        <v>364462496.13999999</v>
      </c>
      <c r="AB43" s="17"/>
    </row>
    <row r="44" spans="1:28" s="17" customFormat="1" x14ac:dyDescent="0.25">
      <c r="A44" s="62" t="s">
        <v>428</v>
      </c>
      <c r="B44" s="70">
        <f t="shared" ref="B44:Z44" si="70">SUM(B45:B45)</f>
        <v>0</v>
      </c>
      <c r="C44" s="70">
        <f t="shared" si="70"/>
        <v>0</v>
      </c>
      <c r="D44" s="70">
        <f t="shared" si="70"/>
        <v>0</v>
      </c>
      <c r="E44" s="70">
        <f t="shared" si="70"/>
        <v>0</v>
      </c>
      <c r="F44" s="70">
        <f t="shared" si="70"/>
        <v>0</v>
      </c>
      <c r="G44" s="70">
        <f t="shared" si="70"/>
        <v>0</v>
      </c>
      <c r="H44" s="70">
        <f t="shared" si="70"/>
        <v>0</v>
      </c>
      <c r="I44" s="70">
        <f t="shared" si="70"/>
        <v>0</v>
      </c>
      <c r="J44" s="70">
        <f t="shared" si="70"/>
        <v>0</v>
      </c>
      <c r="K44" s="70">
        <f t="shared" si="70"/>
        <v>0</v>
      </c>
      <c r="L44" s="70">
        <f t="shared" si="70"/>
        <v>0</v>
      </c>
      <c r="M44" s="70">
        <f t="shared" si="70"/>
        <v>0</v>
      </c>
      <c r="N44" s="70">
        <f t="shared" si="70"/>
        <v>0</v>
      </c>
      <c r="O44" s="70">
        <f t="shared" si="70"/>
        <v>0</v>
      </c>
      <c r="P44" s="70">
        <f t="shared" si="70"/>
        <v>63491514.25</v>
      </c>
      <c r="Q44" s="70">
        <f t="shared" si="70"/>
        <v>0</v>
      </c>
      <c r="R44" s="70">
        <f t="shared" si="70"/>
        <v>0</v>
      </c>
      <c r="S44" s="70">
        <f t="shared" si="70"/>
        <v>0</v>
      </c>
      <c r="T44" s="70">
        <f t="shared" si="70"/>
        <v>0</v>
      </c>
      <c r="U44" s="70">
        <f t="shared" si="70"/>
        <v>0</v>
      </c>
      <c r="V44" s="70">
        <f t="shared" si="70"/>
        <v>0</v>
      </c>
      <c r="W44" s="70">
        <f t="shared" si="70"/>
        <v>0</v>
      </c>
      <c r="X44" s="70">
        <f t="shared" si="70"/>
        <v>0</v>
      </c>
      <c r="Y44" s="70">
        <f t="shared" si="70"/>
        <v>0</v>
      </c>
      <c r="Z44" s="70">
        <f t="shared" si="70"/>
        <v>0</v>
      </c>
      <c r="AA44" s="92">
        <f t="shared" ref="AA44" si="71">SUM(AA45:AA45)</f>
        <v>63491514.25</v>
      </c>
    </row>
    <row r="45" spans="1:28" s="19" customFormat="1" ht="30" x14ac:dyDescent="0.25">
      <c r="A45" s="60" t="s">
        <v>352</v>
      </c>
      <c r="B45" s="71">
        <v>0</v>
      </c>
      <c r="C45" s="71">
        <v>0</v>
      </c>
      <c r="D45" s="71">
        <v>0</v>
      </c>
      <c r="E45" s="71">
        <v>0</v>
      </c>
      <c r="F45" s="71">
        <v>0</v>
      </c>
      <c r="G45" s="71">
        <v>0</v>
      </c>
      <c r="H45" s="71">
        <v>0</v>
      </c>
      <c r="I45" s="71">
        <v>0</v>
      </c>
      <c r="J45" s="71">
        <v>0</v>
      </c>
      <c r="K45" s="71">
        <v>0</v>
      </c>
      <c r="L45" s="71">
        <v>0</v>
      </c>
      <c r="M45" s="71">
        <v>0</v>
      </c>
      <c r="N45" s="71">
        <v>0</v>
      </c>
      <c r="O45" s="71">
        <v>0</v>
      </c>
      <c r="P45" s="71">
        <f>+'POAI Armoniza'!P45+'POAI Armoniza'!AA45+'POAI Armoniza'!AQ45+'POAI Armoniza'!BF45</f>
        <v>63491514.25</v>
      </c>
      <c r="Q45" s="71">
        <v>0</v>
      </c>
      <c r="R45" s="71">
        <v>0</v>
      </c>
      <c r="S45" s="71">
        <v>0</v>
      </c>
      <c r="T45" s="71">
        <v>0</v>
      </c>
      <c r="U45" s="71">
        <v>0</v>
      </c>
      <c r="V45" s="71">
        <v>0</v>
      </c>
      <c r="W45" s="71">
        <v>0</v>
      </c>
      <c r="X45" s="71">
        <v>0</v>
      </c>
      <c r="Y45" s="71">
        <v>0</v>
      </c>
      <c r="Z45" s="71">
        <v>0</v>
      </c>
      <c r="AA45" s="93">
        <f>SUM(B45:Z45)</f>
        <v>63491514.25</v>
      </c>
      <c r="AB45" s="17"/>
    </row>
    <row r="46" spans="1:28" s="17" customFormat="1" ht="30" x14ac:dyDescent="0.25">
      <c r="A46" s="58" t="s">
        <v>429</v>
      </c>
      <c r="B46" s="70">
        <f t="shared" ref="B46:Z46" si="72">+B47+B49+B51+B53</f>
        <v>0</v>
      </c>
      <c r="C46" s="70">
        <f t="shared" si="72"/>
        <v>0</v>
      </c>
      <c r="D46" s="70">
        <f t="shared" si="72"/>
        <v>0</v>
      </c>
      <c r="E46" s="70">
        <f t="shared" si="72"/>
        <v>73437769.909999996</v>
      </c>
      <c r="F46" s="70">
        <f t="shared" si="72"/>
        <v>0</v>
      </c>
      <c r="G46" s="70">
        <f t="shared" si="72"/>
        <v>0</v>
      </c>
      <c r="H46" s="70">
        <f t="shared" si="72"/>
        <v>0</v>
      </c>
      <c r="I46" s="70">
        <f t="shared" si="72"/>
        <v>0</v>
      </c>
      <c r="J46" s="70">
        <f t="shared" si="72"/>
        <v>0</v>
      </c>
      <c r="K46" s="70">
        <f t="shared" si="72"/>
        <v>0</v>
      </c>
      <c r="L46" s="70">
        <f t="shared" si="72"/>
        <v>0</v>
      </c>
      <c r="M46" s="70">
        <f t="shared" si="72"/>
        <v>0</v>
      </c>
      <c r="N46" s="70">
        <f t="shared" si="72"/>
        <v>0</v>
      </c>
      <c r="O46" s="70">
        <f t="shared" si="72"/>
        <v>0</v>
      </c>
      <c r="P46" s="70">
        <f t="shared" si="72"/>
        <v>30000000</v>
      </c>
      <c r="Q46" s="70">
        <f t="shared" si="72"/>
        <v>0</v>
      </c>
      <c r="R46" s="70">
        <f t="shared" si="72"/>
        <v>0</v>
      </c>
      <c r="S46" s="70">
        <f t="shared" si="72"/>
        <v>0</v>
      </c>
      <c r="T46" s="70">
        <f t="shared" si="72"/>
        <v>0</v>
      </c>
      <c r="U46" s="70">
        <f t="shared" ref="U46:W46" si="73">+U47+U49+U51+U53</f>
        <v>0</v>
      </c>
      <c r="V46" s="70">
        <f t="shared" ref="V46" si="74">+V47+V49+V51+V53</f>
        <v>0</v>
      </c>
      <c r="W46" s="70">
        <f t="shared" si="73"/>
        <v>0</v>
      </c>
      <c r="X46" s="70">
        <f t="shared" ref="X46" si="75">+X47+X49+X51+X53</f>
        <v>0</v>
      </c>
      <c r="Y46" s="70">
        <f t="shared" si="72"/>
        <v>0</v>
      </c>
      <c r="Z46" s="70">
        <f t="shared" si="72"/>
        <v>0</v>
      </c>
      <c r="AA46" s="92">
        <f>+AA47+AA49+AA51+AA53</f>
        <v>103437769.91</v>
      </c>
    </row>
    <row r="47" spans="1:28" s="17" customFormat="1" ht="30" x14ac:dyDescent="0.25">
      <c r="A47" s="59" t="s">
        <v>430</v>
      </c>
      <c r="B47" s="70">
        <f t="shared" ref="B47:Z47" si="76">SUM(B48:B48)</f>
        <v>0</v>
      </c>
      <c r="C47" s="70">
        <f t="shared" si="76"/>
        <v>0</v>
      </c>
      <c r="D47" s="70">
        <f t="shared" si="76"/>
        <v>0</v>
      </c>
      <c r="E47" s="70">
        <f t="shared" si="76"/>
        <v>0</v>
      </c>
      <c r="F47" s="70">
        <f t="shared" si="76"/>
        <v>0</v>
      </c>
      <c r="G47" s="70">
        <f t="shared" si="76"/>
        <v>0</v>
      </c>
      <c r="H47" s="70">
        <f t="shared" si="76"/>
        <v>0</v>
      </c>
      <c r="I47" s="70">
        <f t="shared" si="76"/>
        <v>0</v>
      </c>
      <c r="J47" s="70">
        <f t="shared" si="76"/>
        <v>0</v>
      </c>
      <c r="K47" s="70">
        <f t="shared" si="76"/>
        <v>0</v>
      </c>
      <c r="L47" s="70">
        <f t="shared" si="76"/>
        <v>0</v>
      </c>
      <c r="M47" s="70">
        <f t="shared" si="76"/>
        <v>0</v>
      </c>
      <c r="N47" s="70">
        <f t="shared" si="76"/>
        <v>0</v>
      </c>
      <c r="O47" s="70">
        <f t="shared" si="76"/>
        <v>0</v>
      </c>
      <c r="P47" s="70">
        <f t="shared" si="76"/>
        <v>0</v>
      </c>
      <c r="Q47" s="70">
        <f t="shared" si="76"/>
        <v>0</v>
      </c>
      <c r="R47" s="70">
        <f t="shared" si="76"/>
        <v>0</v>
      </c>
      <c r="S47" s="70">
        <f t="shared" si="76"/>
        <v>0</v>
      </c>
      <c r="T47" s="70">
        <f t="shared" si="76"/>
        <v>0</v>
      </c>
      <c r="U47" s="70">
        <f t="shared" si="76"/>
        <v>0</v>
      </c>
      <c r="V47" s="70">
        <f t="shared" si="76"/>
        <v>0</v>
      </c>
      <c r="W47" s="70">
        <f t="shared" si="76"/>
        <v>0</v>
      </c>
      <c r="X47" s="70">
        <f t="shared" si="76"/>
        <v>0</v>
      </c>
      <c r="Y47" s="70">
        <f t="shared" si="76"/>
        <v>0</v>
      </c>
      <c r="Z47" s="70">
        <f t="shared" si="76"/>
        <v>0</v>
      </c>
      <c r="AA47" s="92">
        <f t="shared" ref="AA47" si="77">SUM(AA48:AA48)</f>
        <v>0</v>
      </c>
    </row>
    <row r="48" spans="1:28" s="19" customFormat="1" x14ac:dyDescent="0.25">
      <c r="A48" s="60" t="s">
        <v>387</v>
      </c>
      <c r="B48" s="71">
        <v>0</v>
      </c>
      <c r="C48" s="71">
        <v>0</v>
      </c>
      <c r="D48" s="71">
        <v>0</v>
      </c>
      <c r="E48" s="71">
        <v>0</v>
      </c>
      <c r="F48" s="71">
        <v>0</v>
      </c>
      <c r="G48" s="71">
        <v>0</v>
      </c>
      <c r="H48" s="71">
        <v>0</v>
      </c>
      <c r="I48" s="71">
        <v>0</v>
      </c>
      <c r="J48" s="71">
        <v>0</v>
      </c>
      <c r="K48" s="71">
        <v>0</v>
      </c>
      <c r="L48" s="71">
        <v>0</v>
      </c>
      <c r="M48" s="71">
        <v>0</v>
      </c>
      <c r="N48" s="71">
        <v>0</v>
      </c>
      <c r="O48" s="71">
        <v>0</v>
      </c>
      <c r="P48" s="71">
        <v>0</v>
      </c>
      <c r="Q48" s="71">
        <v>0</v>
      </c>
      <c r="R48" s="71">
        <v>0</v>
      </c>
      <c r="S48" s="71">
        <v>0</v>
      </c>
      <c r="T48" s="71">
        <v>0</v>
      </c>
      <c r="U48" s="71">
        <v>0</v>
      </c>
      <c r="V48" s="71">
        <v>0</v>
      </c>
      <c r="W48" s="71">
        <v>0</v>
      </c>
      <c r="X48" s="71">
        <v>0</v>
      </c>
      <c r="Y48" s="71">
        <v>0</v>
      </c>
      <c r="Z48" s="71">
        <v>0</v>
      </c>
      <c r="AA48" s="93">
        <f>SUM(B48:Z48)</f>
        <v>0</v>
      </c>
      <c r="AB48" s="17"/>
    </row>
    <row r="49" spans="1:28" s="17" customFormat="1" ht="30" x14ac:dyDescent="0.25">
      <c r="A49" s="59" t="s">
        <v>431</v>
      </c>
      <c r="B49" s="70">
        <f t="shared" ref="B49:Z49" si="78">SUM(B50:B50)</f>
        <v>0</v>
      </c>
      <c r="C49" s="70">
        <f t="shared" si="78"/>
        <v>0</v>
      </c>
      <c r="D49" s="70">
        <f t="shared" si="78"/>
        <v>0</v>
      </c>
      <c r="E49" s="70">
        <f t="shared" si="78"/>
        <v>0</v>
      </c>
      <c r="F49" s="70">
        <f t="shared" si="78"/>
        <v>0</v>
      </c>
      <c r="G49" s="70">
        <f t="shared" si="78"/>
        <v>0</v>
      </c>
      <c r="H49" s="70">
        <f t="shared" si="78"/>
        <v>0</v>
      </c>
      <c r="I49" s="70">
        <f t="shared" si="78"/>
        <v>0</v>
      </c>
      <c r="J49" s="70">
        <f t="shared" si="78"/>
        <v>0</v>
      </c>
      <c r="K49" s="70">
        <f t="shared" si="78"/>
        <v>0</v>
      </c>
      <c r="L49" s="70">
        <f t="shared" si="78"/>
        <v>0</v>
      </c>
      <c r="M49" s="70">
        <f t="shared" si="78"/>
        <v>0</v>
      </c>
      <c r="N49" s="70">
        <f t="shared" si="78"/>
        <v>0</v>
      </c>
      <c r="O49" s="70">
        <f t="shared" si="78"/>
        <v>0</v>
      </c>
      <c r="P49" s="70">
        <f t="shared" si="78"/>
        <v>0</v>
      </c>
      <c r="Q49" s="70">
        <f t="shared" si="78"/>
        <v>0</v>
      </c>
      <c r="R49" s="70">
        <f t="shared" si="78"/>
        <v>0</v>
      </c>
      <c r="S49" s="70">
        <f t="shared" si="78"/>
        <v>0</v>
      </c>
      <c r="T49" s="70">
        <f t="shared" si="78"/>
        <v>0</v>
      </c>
      <c r="U49" s="70">
        <f t="shared" si="78"/>
        <v>0</v>
      </c>
      <c r="V49" s="70">
        <f t="shared" si="78"/>
        <v>0</v>
      </c>
      <c r="W49" s="70">
        <f t="shared" si="78"/>
        <v>0</v>
      </c>
      <c r="X49" s="70">
        <f t="shared" si="78"/>
        <v>0</v>
      </c>
      <c r="Y49" s="70">
        <f t="shared" si="78"/>
        <v>0</v>
      </c>
      <c r="Z49" s="70">
        <f t="shared" si="78"/>
        <v>0</v>
      </c>
      <c r="AA49" s="92">
        <f t="shared" ref="AA49" si="79">SUM(AA50:AA50)</f>
        <v>0</v>
      </c>
    </row>
    <row r="50" spans="1:28" s="19" customFormat="1" ht="30" x14ac:dyDescent="0.25">
      <c r="A50" s="60" t="s">
        <v>634</v>
      </c>
      <c r="B50" s="71">
        <v>0</v>
      </c>
      <c r="C50" s="71">
        <v>0</v>
      </c>
      <c r="D50" s="71">
        <v>0</v>
      </c>
      <c r="E50" s="71">
        <v>0</v>
      </c>
      <c r="F50" s="71">
        <v>0</v>
      </c>
      <c r="G50" s="71">
        <v>0</v>
      </c>
      <c r="H50" s="71">
        <v>0</v>
      </c>
      <c r="I50" s="71">
        <v>0</v>
      </c>
      <c r="J50" s="71">
        <v>0</v>
      </c>
      <c r="K50" s="71">
        <v>0</v>
      </c>
      <c r="L50" s="71">
        <v>0</v>
      </c>
      <c r="M50" s="71">
        <v>0</v>
      </c>
      <c r="N50" s="71">
        <v>0</v>
      </c>
      <c r="O50" s="71">
        <v>0</v>
      </c>
      <c r="P50" s="71">
        <v>0</v>
      </c>
      <c r="Q50" s="71">
        <v>0</v>
      </c>
      <c r="R50" s="71">
        <v>0</v>
      </c>
      <c r="S50" s="71">
        <v>0</v>
      </c>
      <c r="T50" s="71">
        <v>0</v>
      </c>
      <c r="U50" s="71">
        <v>0</v>
      </c>
      <c r="V50" s="71">
        <v>0</v>
      </c>
      <c r="W50" s="71">
        <v>0</v>
      </c>
      <c r="X50" s="71">
        <v>0</v>
      </c>
      <c r="Y50" s="71">
        <v>0</v>
      </c>
      <c r="Z50" s="71">
        <v>0</v>
      </c>
      <c r="AA50" s="93">
        <f>SUM(B50:Z50)</f>
        <v>0</v>
      </c>
      <c r="AB50" s="17"/>
    </row>
    <row r="51" spans="1:28" s="17" customFormat="1" x14ac:dyDescent="0.25">
      <c r="A51" s="59" t="s">
        <v>432</v>
      </c>
      <c r="B51" s="70">
        <f t="shared" ref="B51:Z51" si="80">SUM(B52:B52)</f>
        <v>0</v>
      </c>
      <c r="C51" s="70">
        <f t="shared" si="80"/>
        <v>0</v>
      </c>
      <c r="D51" s="70">
        <f t="shared" si="80"/>
        <v>0</v>
      </c>
      <c r="E51" s="70">
        <f t="shared" si="80"/>
        <v>56937769.909999996</v>
      </c>
      <c r="F51" s="70">
        <f t="shared" si="80"/>
        <v>0</v>
      </c>
      <c r="G51" s="70">
        <f t="shared" si="80"/>
        <v>0</v>
      </c>
      <c r="H51" s="70">
        <f t="shared" si="80"/>
        <v>0</v>
      </c>
      <c r="I51" s="70">
        <f t="shared" si="80"/>
        <v>0</v>
      </c>
      <c r="J51" s="70">
        <f t="shared" si="80"/>
        <v>0</v>
      </c>
      <c r="K51" s="70">
        <f t="shared" si="80"/>
        <v>0</v>
      </c>
      <c r="L51" s="70">
        <f t="shared" si="80"/>
        <v>0</v>
      </c>
      <c r="M51" s="70">
        <f t="shared" si="80"/>
        <v>0</v>
      </c>
      <c r="N51" s="70">
        <f t="shared" si="80"/>
        <v>0</v>
      </c>
      <c r="O51" s="70">
        <f t="shared" si="80"/>
        <v>0</v>
      </c>
      <c r="P51" s="70">
        <f t="shared" si="80"/>
        <v>0</v>
      </c>
      <c r="Q51" s="70">
        <f t="shared" si="80"/>
        <v>0</v>
      </c>
      <c r="R51" s="70">
        <f t="shared" si="80"/>
        <v>0</v>
      </c>
      <c r="S51" s="70">
        <f t="shared" si="80"/>
        <v>0</v>
      </c>
      <c r="T51" s="70">
        <f t="shared" si="80"/>
        <v>0</v>
      </c>
      <c r="U51" s="70">
        <f t="shared" si="80"/>
        <v>0</v>
      </c>
      <c r="V51" s="70">
        <f t="shared" si="80"/>
        <v>0</v>
      </c>
      <c r="W51" s="70">
        <f t="shared" si="80"/>
        <v>0</v>
      </c>
      <c r="X51" s="70">
        <f t="shared" si="80"/>
        <v>0</v>
      </c>
      <c r="Y51" s="70">
        <f t="shared" si="80"/>
        <v>0</v>
      </c>
      <c r="Z51" s="70">
        <f t="shared" si="80"/>
        <v>0</v>
      </c>
      <c r="AA51" s="92">
        <f t="shared" ref="AA51" si="81">SUM(AA52:AA52)</f>
        <v>56937769.909999996</v>
      </c>
    </row>
    <row r="52" spans="1:28" s="19" customFormat="1" ht="30" x14ac:dyDescent="0.25">
      <c r="A52" s="60" t="s">
        <v>352</v>
      </c>
      <c r="B52" s="71">
        <v>0</v>
      </c>
      <c r="C52" s="71">
        <v>0</v>
      </c>
      <c r="D52" s="71">
        <v>0</v>
      </c>
      <c r="E52" s="71">
        <f>+'POAI Armoniza'!E52</f>
        <v>56937769.909999996</v>
      </c>
      <c r="F52" s="71">
        <v>0</v>
      </c>
      <c r="G52" s="71">
        <v>0</v>
      </c>
      <c r="H52" s="71">
        <v>0</v>
      </c>
      <c r="I52" s="71">
        <v>0</v>
      </c>
      <c r="J52" s="71">
        <v>0</v>
      </c>
      <c r="K52" s="71">
        <v>0</v>
      </c>
      <c r="L52" s="71">
        <v>0</v>
      </c>
      <c r="M52" s="71">
        <v>0</v>
      </c>
      <c r="N52" s="71">
        <v>0</v>
      </c>
      <c r="O52" s="71">
        <v>0</v>
      </c>
      <c r="P52" s="71">
        <v>0</v>
      </c>
      <c r="Q52" s="71">
        <v>0</v>
      </c>
      <c r="R52" s="71">
        <v>0</v>
      </c>
      <c r="S52" s="71">
        <v>0</v>
      </c>
      <c r="T52" s="71">
        <v>0</v>
      </c>
      <c r="U52" s="71">
        <v>0</v>
      </c>
      <c r="V52" s="71">
        <v>0</v>
      </c>
      <c r="W52" s="71">
        <v>0</v>
      </c>
      <c r="X52" s="71">
        <v>0</v>
      </c>
      <c r="Y52" s="71">
        <v>0</v>
      </c>
      <c r="Z52" s="71">
        <v>0</v>
      </c>
      <c r="AA52" s="93">
        <f>SUM(B52:Z52)</f>
        <v>56937769.909999996</v>
      </c>
      <c r="AB52" s="17"/>
    </row>
    <row r="53" spans="1:28" s="17" customFormat="1" x14ac:dyDescent="0.25">
      <c r="A53" s="59" t="s">
        <v>433</v>
      </c>
      <c r="B53" s="70">
        <f t="shared" ref="B53:Z53" si="82">SUM(B54:B57)</f>
        <v>0</v>
      </c>
      <c r="C53" s="70">
        <f t="shared" si="82"/>
        <v>0</v>
      </c>
      <c r="D53" s="70">
        <f t="shared" si="82"/>
        <v>0</v>
      </c>
      <c r="E53" s="70">
        <f t="shared" si="82"/>
        <v>16500000</v>
      </c>
      <c r="F53" s="70">
        <f t="shared" si="82"/>
        <v>0</v>
      </c>
      <c r="G53" s="70">
        <f t="shared" si="82"/>
        <v>0</v>
      </c>
      <c r="H53" s="70">
        <f t="shared" si="82"/>
        <v>0</v>
      </c>
      <c r="I53" s="70">
        <f t="shared" si="82"/>
        <v>0</v>
      </c>
      <c r="J53" s="70">
        <f t="shared" si="82"/>
        <v>0</v>
      </c>
      <c r="K53" s="70">
        <f t="shared" si="82"/>
        <v>0</v>
      </c>
      <c r="L53" s="70">
        <f t="shared" si="82"/>
        <v>0</v>
      </c>
      <c r="M53" s="70">
        <f t="shared" si="82"/>
        <v>0</v>
      </c>
      <c r="N53" s="70">
        <f t="shared" si="82"/>
        <v>0</v>
      </c>
      <c r="O53" s="70">
        <f t="shared" si="82"/>
        <v>0</v>
      </c>
      <c r="P53" s="70">
        <f t="shared" si="82"/>
        <v>30000000</v>
      </c>
      <c r="Q53" s="70">
        <f t="shared" si="82"/>
        <v>0</v>
      </c>
      <c r="R53" s="70">
        <f t="shared" si="82"/>
        <v>0</v>
      </c>
      <c r="S53" s="70">
        <f t="shared" si="82"/>
        <v>0</v>
      </c>
      <c r="T53" s="70">
        <f t="shared" si="82"/>
        <v>0</v>
      </c>
      <c r="U53" s="70">
        <f t="shared" ref="U53:W53" si="83">SUM(U54:U57)</f>
        <v>0</v>
      </c>
      <c r="V53" s="70">
        <f t="shared" ref="V53" si="84">SUM(V54:V57)</f>
        <v>0</v>
      </c>
      <c r="W53" s="70">
        <f t="shared" si="83"/>
        <v>0</v>
      </c>
      <c r="X53" s="70">
        <f t="shared" ref="X53" si="85">SUM(X54:X57)</f>
        <v>0</v>
      </c>
      <c r="Y53" s="70">
        <f t="shared" si="82"/>
        <v>0</v>
      </c>
      <c r="Z53" s="70">
        <f t="shared" si="82"/>
        <v>0</v>
      </c>
      <c r="AA53" s="92">
        <f>SUM(AA54:AA57)</f>
        <v>46500000</v>
      </c>
    </row>
    <row r="54" spans="1:28" s="19" customFormat="1" ht="30" x14ac:dyDescent="0.25">
      <c r="A54" s="60" t="s">
        <v>606</v>
      </c>
      <c r="B54" s="71">
        <v>0</v>
      </c>
      <c r="C54" s="71">
        <v>0</v>
      </c>
      <c r="D54" s="71">
        <v>0</v>
      </c>
      <c r="E54" s="71">
        <v>0</v>
      </c>
      <c r="F54" s="71">
        <v>0</v>
      </c>
      <c r="G54" s="71">
        <v>0</v>
      </c>
      <c r="H54" s="71">
        <v>0</v>
      </c>
      <c r="I54" s="71">
        <v>0</v>
      </c>
      <c r="J54" s="71">
        <v>0</v>
      </c>
      <c r="K54" s="71">
        <v>0</v>
      </c>
      <c r="L54" s="71">
        <v>0</v>
      </c>
      <c r="M54" s="71">
        <v>0</v>
      </c>
      <c r="N54" s="71">
        <v>0</v>
      </c>
      <c r="O54" s="71">
        <v>0</v>
      </c>
      <c r="P54" s="71">
        <v>0</v>
      </c>
      <c r="Q54" s="71">
        <v>0</v>
      </c>
      <c r="R54" s="71">
        <v>0</v>
      </c>
      <c r="S54" s="71">
        <v>0</v>
      </c>
      <c r="T54" s="71">
        <v>0</v>
      </c>
      <c r="U54" s="71">
        <v>0</v>
      </c>
      <c r="V54" s="71">
        <v>0</v>
      </c>
      <c r="W54" s="71">
        <v>0</v>
      </c>
      <c r="X54" s="71">
        <v>0</v>
      </c>
      <c r="Y54" s="71">
        <v>0</v>
      </c>
      <c r="Z54" s="71">
        <v>0</v>
      </c>
      <c r="AA54" s="93">
        <f>SUM(B54:Z54)</f>
        <v>0</v>
      </c>
      <c r="AB54" s="17"/>
    </row>
    <row r="55" spans="1:28" s="19" customFormat="1" ht="30" x14ac:dyDescent="0.25">
      <c r="A55" s="60" t="s">
        <v>607</v>
      </c>
      <c r="B55" s="71">
        <v>0</v>
      </c>
      <c r="C55" s="71">
        <v>0</v>
      </c>
      <c r="D55" s="71">
        <v>0</v>
      </c>
      <c r="E55" s="71">
        <v>0</v>
      </c>
      <c r="F55" s="71">
        <v>0</v>
      </c>
      <c r="G55" s="71">
        <v>0</v>
      </c>
      <c r="H55" s="71">
        <v>0</v>
      </c>
      <c r="I55" s="71">
        <v>0</v>
      </c>
      <c r="J55" s="71">
        <v>0</v>
      </c>
      <c r="K55" s="71">
        <v>0</v>
      </c>
      <c r="L55" s="71">
        <v>0</v>
      </c>
      <c r="M55" s="71">
        <v>0</v>
      </c>
      <c r="N55" s="71">
        <v>0</v>
      </c>
      <c r="O55" s="71">
        <v>0</v>
      </c>
      <c r="P55" s="71">
        <f>+'POAI Armoniza'!P55</f>
        <v>30000000</v>
      </c>
      <c r="Q55" s="71">
        <v>0</v>
      </c>
      <c r="R55" s="71">
        <v>0</v>
      </c>
      <c r="S55" s="71">
        <v>0</v>
      </c>
      <c r="T55" s="71">
        <v>0</v>
      </c>
      <c r="U55" s="71">
        <v>0</v>
      </c>
      <c r="V55" s="71">
        <v>0</v>
      </c>
      <c r="W55" s="71">
        <v>0</v>
      </c>
      <c r="X55" s="71">
        <v>0</v>
      </c>
      <c r="Y55" s="71">
        <v>0</v>
      </c>
      <c r="Z55" s="71">
        <v>0</v>
      </c>
      <c r="AA55" s="93">
        <f>SUM(B55:Z55)</f>
        <v>30000000</v>
      </c>
      <c r="AB55" s="17"/>
    </row>
    <row r="56" spans="1:28" s="19" customFormat="1" ht="30" x14ac:dyDescent="0.25">
      <c r="A56" s="60" t="s">
        <v>618</v>
      </c>
      <c r="B56" s="71">
        <v>0</v>
      </c>
      <c r="C56" s="71">
        <v>0</v>
      </c>
      <c r="D56" s="71">
        <v>0</v>
      </c>
      <c r="E56" s="71">
        <f>+'POAI Armoniza'!E56</f>
        <v>12000000</v>
      </c>
      <c r="F56" s="71">
        <v>0</v>
      </c>
      <c r="G56" s="71">
        <v>0</v>
      </c>
      <c r="H56" s="71">
        <v>0</v>
      </c>
      <c r="I56" s="71">
        <v>0</v>
      </c>
      <c r="J56" s="71">
        <v>0</v>
      </c>
      <c r="K56" s="71">
        <v>0</v>
      </c>
      <c r="L56" s="71">
        <v>0</v>
      </c>
      <c r="M56" s="71">
        <v>0</v>
      </c>
      <c r="N56" s="71">
        <v>0</v>
      </c>
      <c r="O56" s="71">
        <v>0</v>
      </c>
      <c r="P56" s="71">
        <v>0</v>
      </c>
      <c r="Q56" s="71">
        <v>0</v>
      </c>
      <c r="R56" s="71">
        <v>0</v>
      </c>
      <c r="S56" s="71">
        <v>0</v>
      </c>
      <c r="T56" s="71">
        <v>0</v>
      </c>
      <c r="U56" s="71">
        <v>0</v>
      </c>
      <c r="V56" s="71">
        <v>0</v>
      </c>
      <c r="W56" s="71">
        <v>0</v>
      </c>
      <c r="X56" s="71">
        <v>0</v>
      </c>
      <c r="Y56" s="71">
        <v>0</v>
      </c>
      <c r="Z56" s="71">
        <v>0</v>
      </c>
      <c r="AA56" s="93">
        <f>SUM(B56:Z56)</f>
        <v>12000000</v>
      </c>
      <c r="AB56" s="17"/>
    </row>
    <row r="57" spans="1:28" s="19" customFormat="1" x14ac:dyDescent="0.25">
      <c r="A57" s="60" t="s">
        <v>648</v>
      </c>
      <c r="B57" s="71">
        <v>0</v>
      </c>
      <c r="C57" s="71">
        <v>0</v>
      </c>
      <c r="D57" s="71">
        <v>0</v>
      </c>
      <c r="E57" s="71">
        <f>+'POAI Armoniza'!E57</f>
        <v>4500000</v>
      </c>
      <c r="F57" s="71">
        <v>0</v>
      </c>
      <c r="G57" s="71">
        <v>0</v>
      </c>
      <c r="H57" s="71">
        <v>0</v>
      </c>
      <c r="I57" s="71">
        <v>0</v>
      </c>
      <c r="J57" s="71">
        <v>0</v>
      </c>
      <c r="K57" s="71">
        <v>0</v>
      </c>
      <c r="L57" s="71">
        <v>0</v>
      </c>
      <c r="M57" s="71">
        <v>0</v>
      </c>
      <c r="N57" s="71">
        <v>0</v>
      </c>
      <c r="O57" s="71">
        <v>0</v>
      </c>
      <c r="P57" s="71">
        <v>0</v>
      </c>
      <c r="Q57" s="71">
        <v>0</v>
      </c>
      <c r="R57" s="71">
        <v>0</v>
      </c>
      <c r="S57" s="71">
        <v>0</v>
      </c>
      <c r="T57" s="71">
        <v>0</v>
      </c>
      <c r="U57" s="71">
        <v>0</v>
      </c>
      <c r="V57" s="71">
        <v>0</v>
      </c>
      <c r="W57" s="71">
        <v>0</v>
      </c>
      <c r="X57" s="71">
        <v>0</v>
      </c>
      <c r="Y57" s="71">
        <v>0</v>
      </c>
      <c r="Z57" s="71">
        <v>0</v>
      </c>
      <c r="AA57" s="93">
        <f>SUM(B57:Z57)</f>
        <v>4500000</v>
      </c>
      <c r="AB57" s="17"/>
    </row>
    <row r="58" spans="1:28" s="17" customFormat="1" x14ac:dyDescent="0.25">
      <c r="A58" s="63" t="s">
        <v>477</v>
      </c>
      <c r="B58" s="70">
        <f t="shared" ref="B58:Z58" si="86">+B59+B70+B80+B102+B108</f>
        <v>90935531</v>
      </c>
      <c r="C58" s="70">
        <f t="shared" si="86"/>
        <v>0</v>
      </c>
      <c r="D58" s="70">
        <f t="shared" si="86"/>
        <v>365960</v>
      </c>
      <c r="E58" s="70">
        <f t="shared" si="86"/>
        <v>0</v>
      </c>
      <c r="F58" s="70">
        <f t="shared" si="86"/>
        <v>136493642</v>
      </c>
      <c r="G58" s="70">
        <f t="shared" si="86"/>
        <v>0</v>
      </c>
      <c r="H58" s="70">
        <f t="shared" si="86"/>
        <v>357248117</v>
      </c>
      <c r="I58" s="70">
        <f t="shared" si="86"/>
        <v>0</v>
      </c>
      <c r="J58" s="70">
        <f t="shared" si="86"/>
        <v>0</v>
      </c>
      <c r="K58" s="70">
        <f t="shared" si="86"/>
        <v>307995964.04000002</v>
      </c>
      <c r="L58" s="70">
        <f t="shared" si="86"/>
        <v>903320486</v>
      </c>
      <c r="M58" s="70">
        <f t="shared" si="86"/>
        <v>741626058</v>
      </c>
      <c r="N58" s="70">
        <f t="shared" si="86"/>
        <v>578837252.43999994</v>
      </c>
      <c r="O58" s="70">
        <f t="shared" si="86"/>
        <v>27006416</v>
      </c>
      <c r="P58" s="70">
        <f t="shared" si="86"/>
        <v>0</v>
      </c>
      <c r="Q58" s="70">
        <f t="shared" si="86"/>
        <v>108821.75</v>
      </c>
      <c r="R58" s="70">
        <f t="shared" si="86"/>
        <v>324351601.53999996</v>
      </c>
      <c r="S58" s="70">
        <f t="shared" si="86"/>
        <v>1905923127.8</v>
      </c>
      <c r="T58" s="70">
        <f t="shared" si="86"/>
        <v>256494892.53</v>
      </c>
      <c r="U58" s="70">
        <f t="shared" ref="U58:W58" si="87">+U59+U70+U80+U102+U108</f>
        <v>1352322804.25</v>
      </c>
      <c r="V58" s="70">
        <f t="shared" ref="V58" si="88">+V59+V70+V80+V102+V108</f>
        <v>302035727.19999999</v>
      </c>
      <c r="W58" s="70">
        <f t="shared" si="87"/>
        <v>330864009.63</v>
      </c>
      <c r="X58" s="70">
        <f t="shared" ref="X58" si="89">+X59+X70+X80+X102+X108</f>
        <v>10612348.449999999</v>
      </c>
      <c r="Y58" s="70">
        <f t="shared" si="86"/>
        <v>7544480.3599999994</v>
      </c>
      <c r="Z58" s="70">
        <f t="shared" si="86"/>
        <v>4231712</v>
      </c>
      <c r="AA58" s="92">
        <f t="shared" ref="AA58" si="90">+AA59+AA70+AA80+AA102+AA108</f>
        <v>7638318951.9900007</v>
      </c>
    </row>
    <row r="59" spans="1:28" s="17" customFormat="1" x14ac:dyDescent="0.25">
      <c r="A59" s="57" t="s">
        <v>434</v>
      </c>
      <c r="B59" s="70">
        <f t="shared" ref="B59:Z59" si="91">+B60</f>
        <v>0</v>
      </c>
      <c r="C59" s="70">
        <f t="shared" si="91"/>
        <v>0</v>
      </c>
      <c r="D59" s="70">
        <f t="shared" si="91"/>
        <v>0</v>
      </c>
      <c r="E59" s="70">
        <f t="shared" si="91"/>
        <v>0</v>
      </c>
      <c r="F59" s="70">
        <f t="shared" si="91"/>
        <v>0</v>
      </c>
      <c r="G59" s="70">
        <f t="shared" si="91"/>
        <v>0</v>
      </c>
      <c r="H59" s="70">
        <f t="shared" si="91"/>
        <v>0</v>
      </c>
      <c r="I59" s="70">
        <f t="shared" si="91"/>
        <v>0</v>
      </c>
      <c r="J59" s="70">
        <f t="shared" si="91"/>
        <v>0</v>
      </c>
      <c r="K59" s="70">
        <f t="shared" si="91"/>
        <v>307995964.04000002</v>
      </c>
      <c r="L59" s="70">
        <f t="shared" si="91"/>
        <v>903320486</v>
      </c>
      <c r="M59" s="70">
        <f t="shared" si="91"/>
        <v>741626058</v>
      </c>
      <c r="N59" s="70">
        <f t="shared" si="91"/>
        <v>0</v>
      </c>
      <c r="O59" s="70">
        <f t="shared" si="91"/>
        <v>0</v>
      </c>
      <c r="P59" s="70">
        <f t="shared" si="91"/>
        <v>0</v>
      </c>
      <c r="Q59" s="70">
        <f t="shared" si="91"/>
        <v>0</v>
      </c>
      <c r="R59" s="70">
        <f t="shared" si="91"/>
        <v>0</v>
      </c>
      <c r="S59" s="70">
        <f t="shared" si="91"/>
        <v>0</v>
      </c>
      <c r="T59" s="70">
        <f t="shared" si="91"/>
        <v>0</v>
      </c>
      <c r="U59" s="70">
        <f t="shared" si="91"/>
        <v>0</v>
      </c>
      <c r="V59" s="70">
        <f t="shared" si="91"/>
        <v>0</v>
      </c>
      <c r="W59" s="70">
        <f t="shared" si="91"/>
        <v>0</v>
      </c>
      <c r="X59" s="70">
        <f t="shared" si="91"/>
        <v>0</v>
      </c>
      <c r="Y59" s="70">
        <f t="shared" si="91"/>
        <v>0</v>
      </c>
      <c r="Z59" s="70">
        <f t="shared" si="91"/>
        <v>4231712</v>
      </c>
      <c r="AA59" s="92">
        <f t="shared" ref="AA59" si="92">+AA60</f>
        <v>1957174220.04</v>
      </c>
    </row>
    <row r="60" spans="1:28" s="17" customFormat="1" ht="30" x14ac:dyDescent="0.25">
      <c r="A60" s="58" t="s">
        <v>435</v>
      </c>
      <c r="B60" s="70">
        <f t="shared" ref="B60:Z60" si="93">+B61+B65</f>
        <v>0</v>
      </c>
      <c r="C60" s="70">
        <f t="shared" si="93"/>
        <v>0</v>
      </c>
      <c r="D60" s="70">
        <f t="shared" si="93"/>
        <v>0</v>
      </c>
      <c r="E60" s="70">
        <f t="shared" si="93"/>
        <v>0</v>
      </c>
      <c r="F60" s="70">
        <f t="shared" si="93"/>
        <v>0</v>
      </c>
      <c r="G60" s="70">
        <f t="shared" si="93"/>
        <v>0</v>
      </c>
      <c r="H60" s="70">
        <f t="shared" si="93"/>
        <v>0</v>
      </c>
      <c r="I60" s="70">
        <f t="shared" si="93"/>
        <v>0</v>
      </c>
      <c r="J60" s="70">
        <f t="shared" si="93"/>
        <v>0</v>
      </c>
      <c r="K60" s="70">
        <f t="shared" si="93"/>
        <v>307995964.04000002</v>
      </c>
      <c r="L60" s="70">
        <f t="shared" si="93"/>
        <v>903320486</v>
      </c>
      <c r="M60" s="70">
        <f t="shared" si="93"/>
        <v>741626058</v>
      </c>
      <c r="N60" s="70">
        <f t="shared" si="93"/>
        <v>0</v>
      </c>
      <c r="O60" s="70">
        <f t="shared" si="93"/>
        <v>0</v>
      </c>
      <c r="P60" s="70">
        <f t="shared" si="93"/>
        <v>0</v>
      </c>
      <c r="Q60" s="70">
        <f t="shared" si="93"/>
        <v>0</v>
      </c>
      <c r="R60" s="70">
        <f t="shared" si="93"/>
        <v>0</v>
      </c>
      <c r="S60" s="70">
        <f t="shared" si="93"/>
        <v>0</v>
      </c>
      <c r="T60" s="70">
        <f t="shared" si="93"/>
        <v>0</v>
      </c>
      <c r="U60" s="70">
        <f t="shared" ref="U60:W60" si="94">+U61+U65</f>
        <v>0</v>
      </c>
      <c r="V60" s="70">
        <f t="shared" ref="V60" si="95">+V61+V65</f>
        <v>0</v>
      </c>
      <c r="W60" s="70">
        <f t="shared" si="94"/>
        <v>0</v>
      </c>
      <c r="X60" s="70">
        <f t="shared" ref="X60" si="96">+X61+X65</f>
        <v>0</v>
      </c>
      <c r="Y60" s="70">
        <f t="shared" si="93"/>
        <v>0</v>
      </c>
      <c r="Z60" s="70">
        <f t="shared" si="93"/>
        <v>4231712</v>
      </c>
      <c r="AA60" s="92">
        <f t="shared" ref="AA60" si="97">+AA61+AA65</f>
        <v>1957174220.04</v>
      </c>
    </row>
    <row r="61" spans="1:28" s="17" customFormat="1" ht="45" x14ac:dyDescent="0.25">
      <c r="A61" s="62" t="s">
        <v>436</v>
      </c>
      <c r="B61" s="70">
        <f t="shared" ref="B61:Z61" si="98">SUM(B62:B64)</f>
        <v>0</v>
      </c>
      <c r="C61" s="70">
        <f t="shared" si="98"/>
        <v>0</v>
      </c>
      <c r="D61" s="70">
        <f t="shared" si="98"/>
        <v>0</v>
      </c>
      <c r="E61" s="70">
        <f t="shared" si="98"/>
        <v>0</v>
      </c>
      <c r="F61" s="70">
        <f t="shared" si="98"/>
        <v>0</v>
      </c>
      <c r="G61" s="70">
        <f t="shared" si="98"/>
        <v>0</v>
      </c>
      <c r="H61" s="70">
        <f t="shared" si="98"/>
        <v>0</v>
      </c>
      <c r="I61" s="70">
        <f t="shared" si="98"/>
        <v>0</v>
      </c>
      <c r="J61" s="70">
        <f t="shared" si="98"/>
        <v>0</v>
      </c>
      <c r="K61" s="70">
        <f t="shared" si="98"/>
        <v>307995964.04000002</v>
      </c>
      <c r="L61" s="70">
        <f t="shared" si="98"/>
        <v>0</v>
      </c>
      <c r="M61" s="70">
        <f t="shared" si="98"/>
        <v>146181281</v>
      </c>
      <c r="N61" s="70">
        <f t="shared" si="98"/>
        <v>0</v>
      </c>
      <c r="O61" s="70">
        <f t="shared" si="98"/>
        <v>0</v>
      </c>
      <c r="P61" s="70">
        <f t="shared" si="98"/>
        <v>0</v>
      </c>
      <c r="Q61" s="70">
        <f t="shared" si="98"/>
        <v>0</v>
      </c>
      <c r="R61" s="70">
        <f t="shared" si="98"/>
        <v>0</v>
      </c>
      <c r="S61" s="70">
        <f t="shared" si="98"/>
        <v>0</v>
      </c>
      <c r="T61" s="70">
        <f t="shared" si="98"/>
        <v>0</v>
      </c>
      <c r="U61" s="70">
        <f t="shared" ref="U61:W61" si="99">SUM(U62:U64)</f>
        <v>0</v>
      </c>
      <c r="V61" s="70">
        <f t="shared" ref="V61" si="100">SUM(V62:V64)</f>
        <v>0</v>
      </c>
      <c r="W61" s="70">
        <f t="shared" si="99"/>
        <v>0</v>
      </c>
      <c r="X61" s="70">
        <f t="shared" ref="X61" si="101">SUM(X62:X64)</f>
        <v>0</v>
      </c>
      <c r="Y61" s="70">
        <f t="shared" si="98"/>
        <v>0</v>
      </c>
      <c r="Z61" s="70">
        <f t="shared" si="98"/>
        <v>4231712</v>
      </c>
      <c r="AA61" s="92">
        <f>SUM(AA62:AA64)</f>
        <v>458408957.04000002</v>
      </c>
    </row>
    <row r="62" spans="1:28" s="19" customFormat="1" x14ac:dyDescent="0.25">
      <c r="A62" s="60" t="s">
        <v>326</v>
      </c>
      <c r="B62" s="71">
        <v>0</v>
      </c>
      <c r="C62" s="71">
        <v>0</v>
      </c>
      <c r="D62" s="71">
        <v>0</v>
      </c>
      <c r="E62" s="71">
        <v>0</v>
      </c>
      <c r="F62" s="71">
        <v>0</v>
      </c>
      <c r="G62" s="71">
        <v>0</v>
      </c>
      <c r="H62" s="71">
        <v>0</v>
      </c>
      <c r="I62" s="71">
        <v>0</v>
      </c>
      <c r="J62" s="71">
        <v>0</v>
      </c>
      <c r="K62" s="71">
        <f>+'POAI Armoniza'!K62+'POAI Armoniza'!X62+'POAI Armoniza'!AP62+'POAI Armoniza'!BC62</f>
        <v>307995964.04000002</v>
      </c>
      <c r="L62" s="71">
        <v>0</v>
      </c>
      <c r="M62" s="71">
        <v>0</v>
      </c>
      <c r="N62" s="71">
        <v>0</v>
      </c>
      <c r="O62" s="71">
        <v>0</v>
      </c>
      <c r="P62" s="71">
        <v>0</v>
      </c>
      <c r="Q62" s="71">
        <v>0</v>
      </c>
      <c r="R62" s="71">
        <v>0</v>
      </c>
      <c r="S62" s="71">
        <v>0</v>
      </c>
      <c r="T62" s="71">
        <v>0</v>
      </c>
      <c r="U62" s="71">
        <v>0</v>
      </c>
      <c r="V62" s="71">
        <v>0</v>
      </c>
      <c r="W62" s="71">
        <v>0</v>
      </c>
      <c r="X62" s="71">
        <v>0</v>
      </c>
      <c r="Y62" s="71">
        <v>0</v>
      </c>
      <c r="Z62" s="71">
        <v>0</v>
      </c>
      <c r="AA62" s="93">
        <f>SUM(B62:Z62)</f>
        <v>307995964.04000002</v>
      </c>
      <c r="AB62" s="17"/>
    </row>
    <row r="63" spans="1:28" s="19" customFormat="1" ht="30" x14ac:dyDescent="0.25">
      <c r="A63" s="60" t="s">
        <v>517</v>
      </c>
      <c r="B63" s="71">
        <v>0</v>
      </c>
      <c r="C63" s="71">
        <v>0</v>
      </c>
      <c r="D63" s="71">
        <v>0</v>
      </c>
      <c r="E63" s="71">
        <v>0</v>
      </c>
      <c r="F63" s="71">
        <v>0</v>
      </c>
      <c r="G63" s="71">
        <v>0</v>
      </c>
      <c r="H63" s="71">
        <v>0</v>
      </c>
      <c r="I63" s="71">
        <v>0</v>
      </c>
      <c r="J63" s="71">
        <v>0</v>
      </c>
      <c r="K63" s="71">
        <v>0</v>
      </c>
      <c r="L63" s="71">
        <v>0</v>
      </c>
      <c r="M63" s="71">
        <f>+'POAI Armoniza'!M63+'POAI Armoniza'!AO63+'POAI Armoniza'!BB63</f>
        <v>146181281</v>
      </c>
      <c r="N63" s="71">
        <v>0</v>
      </c>
      <c r="O63" s="71">
        <v>0</v>
      </c>
      <c r="P63" s="71">
        <v>0</v>
      </c>
      <c r="Q63" s="71">
        <v>0</v>
      </c>
      <c r="R63" s="71">
        <v>0</v>
      </c>
      <c r="S63" s="71">
        <v>0</v>
      </c>
      <c r="T63" s="71">
        <v>0</v>
      </c>
      <c r="U63" s="71">
        <v>0</v>
      </c>
      <c r="V63" s="71">
        <v>0</v>
      </c>
      <c r="W63" s="71">
        <v>0</v>
      </c>
      <c r="X63" s="71">
        <v>0</v>
      </c>
      <c r="Y63" s="71">
        <v>0</v>
      </c>
      <c r="Z63" s="71">
        <v>0</v>
      </c>
      <c r="AA63" s="93">
        <f>SUM(B63:Z63)</f>
        <v>146181281</v>
      </c>
      <c r="AB63" s="17"/>
    </row>
    <row r="64" spans="1:28" s="19" customFormat="1" ht="29.25" customHeight="1" x14ac:dyDescent="0.25">
      <c r="A64" s="60" t="s">
        <v>554</v>
      </c>
      <c r="B64" s="71"/>
      <c r="C64" s="71"/>
      <c r="D64" s="71"/>
      <c r="E64" s="71"/>
      <c r="F64" s="71"/>
      <c r="G64" s="71"/>
      <c r="H64" s="71"/>
      <c r="I64" s="71"/>
      <c r="J64" s="71"/>
      <c r="K64" s="71"/>
      <c r="L64" s="71"/>
      <c r="M64" s="71"/>
      <c r="N64" s="71"/>
      <c r="O64" s="71"/>
      <c r="P64" s="71"/>
      <c r="Q64" s="71"/>
      <c r="R64" s="71"/>
      <c r="S64" s="71"/>
      <c r="T64" s="71"/>
      <c r="U64" s="71"/>
      <c r="V64" s="71"/>
      <c r="W64" s="71"/>
      <c r="X64" s="71"/>
      <c r="Y64" s="71"/>
      <c r="Z64" s="71">
        <f>+'POAI Armoniza'!AU64</f>
        <v>4231712</v>
      </c>
      <c r="AA64" s="93">
        <f>SUM(B64:Z64)</f>
        <v>4231712</v>
      </c>
      <c r="AB64" s="17"/>
    </row>
    <row r="65" spans="1:28" s="17" customFormat="1" ht="30" x14ac:dyDescent="0.25">
      <c r="A65" s="62" t="s">
        <v>437</v>
      </c>
      <c r="B65" s="70">
        <f t="shared" ref="B65:Z65" si="102">SUM(B66:B69)</f>
        <v>0</v>
      </c>
      <c r="C65" s="70">
        <f t="shared" si="102"/>
        <v>0</v>
      </c>
      <c r="D65" s="70">
        <f t="shared" si="102"/>
        <v>0</v>
      </c>
      <c r="E65" s="70">
        <f t="shared" si="102"/>
        <v>0</v>
      </c>
      <c r="F65" s="70">
        <f t="shared" si="102"/>
        <v>0</v>
      </c>
      <c r="G65" s="70">
        <f t="shared" si="102"/>
        <v>0</v>
      </c>
      <c r="H65" s="70">
        <f t="shared" si="102"/>
        <v>0</v>
      </c>
      <c r="I65" s="70">
        <f t="shared" si="102"/>
        <v>0</v>
      </c>
      <c r="J65" s="70">
        <f t="shared" si="102"/>
        <v>0</v>
      </c>
      <c r="K65" s="70">
        <f t="shared" si="102"/>
        <v>0</v>
      </c>
      <c r="L65" s="70">
        <f t="shared" si="102"/>
        <v>903320486</v>
      </c>
      <c r="M65" s="70">
        <f t="shared" si="102"/>
        <v>595444777</v>
      </c>
      <c r="N65" s="70">
        <f t="shared" si="102"/>
        <v>0</v>
      </c>
      <c r="O65" s="70">
        <f t="shared" si="102"/>
        <v>0</v>
      </c>
      <c r="P65" s="70">
        <f t="shared" si="102"/>
        <v>0</v>
      </c>
      <c r="Q65" s="70">
        <f t="shared" si="102"/>
        <v>0</v>
      </c>
      <c r="R65" s="70">
        <f t="shared" si="102"/>
        <v>0</v>
      </c>
      <c r="S65" s="70">
        <f t="shared" si="102"/>
        <v>0</v>
      </c>
      <c r="T65" s="70">
        <f t="shared" si="102"/>
        <v>0</v>
      </c>
      <c r="U65" s="70">
        <f t="shared" ref="U65:W65" si="103">SUM(U66:U69)</f>
        <v>0</v>
      </c>
      <c r="V65" s="70">
        <f t="shared" ref="V65" si="104">SUM(V66:V69)</f>
        <v>0</v>
      </c>
      <c r="W65" s="70">
        <f t="shared" si="103"/>
        <v>0</v>
      </c>
      <c r="X65" s="70">
        <f t="shared" ref="X65" si="105">SUM(X66:X69)</f>
        <v>0</v>
      </c>
      <c r="Y65" s="70">
        <f t="shared" si="102"/>
        <v>0</v>
      </c>
      <c r="Z65" s="70">
        <f t="shared" si="102"/>
        <v>0</v>
      </c>
      <c r="AA65" s="92">
        <f>SUM(AA66:AA69)</f>
        <v>1498765263</v>
      </c>
    </row>
    <row r="66" spans="1:28" s="19" customFormat="1" x14ac:dyDescent="0.25">
      <c r="A66" s="60" t="s">
        <v>350</v>
      </c>
      <c r="B66" s="71">
        <v>0</v>
      </c>
      <c r="C66" s="71">
        <v>0</v>
      </c>
      <c r="D66" s="71">
        <v>0</v>
      </c>
      <c r="E66" s="71">
        <v>0</v>
      </c>
      <c r="F66" s="71">
        <v>0</v>
      </c>
      <c r="G66" s="71">
        <v>0</v>
      </c>
      <c r="H66" s="71">
        <v>0</v>
      </c>
      <c r="I66" s="71">
        <v>0</v>
      </c>
      <c r="J66" s="71">
        <v>0</v>
      </c>
      <c r="K66" s="71">
        <v>0</v>
      </c>
      <c r="L66" s="71">
        <f>+'POAI Armoniza'!L66+'POAI Armoniza'!AB66</f>
        <v>903320486</v>
      </c>
      <c r="M66" s="71">
        <v>0</v>
      </c>
      <c r="N66" s="71">
        <v>0</v>
      </c>
      <c r="O66" s="71">
        <v>0</v>
      </c>
      <c r="P66" s="71">
        <v>0</v>
      </c>
      <c r="Q66" s="71">
        <v>0</v>
      </c>
      <c r="R66" s="71">
        <v>0</v>
      </c>
      <c r="S66" s="71">
        <v>0</v>
      </c>
      <c r="T66" s="71">
        <v>0</v>
      </c>
      <c r="U66" s="71">
        <v>0</v>
      </c>
      <c r="V66" s="71">
        <v>0</v>
      </c>
      <c r="W66" s="71">
        <v>0</v>
      </c>
      <c r="X66" s="71">
        <v>0</v>
      </c>
      <c r="Y66" s="71">
        <v>0</v>
      </c>
      <c r="Z66" s="71">
        <v>0</v>
      </c>
      <c r="AA66" s="93">
        <f>SUM(B66:Z66)</f>
        <v>903320486</v>
      </c>
      <c r="AB66" s="17"/>
    </row>
    <row r="67" spans="1:28" s="19" customFormat="1" ht="30" x14ac:dyDescent="0.25">
      <c r="A67" s="60" t="s">
        <v>325</v>
      </c>
      <c r="B67" s="71">
        <v>0</v>
      </c>
      <c r="C67" s="71">
        <v>0</v>
      </c>
      <c r="D67" s="71">
        <v>0</v>
      </c>
      <c r="E67" s="71">
        <v>0</v>
      </c>
      <c r="F67" s="71">
        <v>0</v>
      </c>
      <c r="G67" s="71">
        <v>0</v>
      </c>
      <c r="H67" s="71">
        <v>0</v>
      </c>
      <c r="I67" s="71">
        <v>0</v>
      </c>
      <c r="J67" s="71">
        <v>0</v>
      </c>
      <c r="K67" s="71">
        <v>0</v>
      </c>
      <c r="L67" s="71">
        <v>0</v>
      </c>
      <c r="M67" s="71">
        <f>+'POAI Armoniza'!M67</f>
        <v>145000000</v>
      </c>
      <c r="N67" s="71">
        <v>0</v>
      </c>
      <c r="O67" s="71">
        <v>0</v>
      </c>
      <c r="P67" s="71">
        <v>0</v>
      </c>
      <c r="Q67" s="71">
        <v>0</v>
      </c>
      <c r="R67" s="71">
        <v>0</v>
      </c>
      <c r="S67" s="71">
        <v>0</v>
      </c>
      <c r="T67" s="71">
        <v>0</v>
      </c>
      <c r="U67" s="71">
        <v>0</v>
      </c>
      <c r="V67" s="71">
        <v>0</v>
      </c>
      <c r="W67" s="71">
        <v>0</v>
      </c>
      <c r="X67" s="71">
        <v>0</v>
      </c>
      <c r="Y67" s="71">
        <v>0</v>
      </c>
      <c r="Z67" s="71">
        <v>0</v>
      </c>
      <c r="AA67" s="93">
        <f>SUM(B67:Z67)</f>
        <v>145000000</v>
      </c>
      <c r="AB67" s="17"/>
    </row>
    <row r="68" spans="1:28" s="19" customFormat="1" ht="30" x14ac:dyDescent="0.25">
      <c r="A68" s="60" t="s">
        <v>619</v>
      </c>
      <c r="B68" s="71">
        <v>0</v>
      </c>
      <c r="C68" s="71">
        <v>0</v>
      </c>
      <c r="D68" s="71">
        <v>0</v>
      </c>
      <c r="E68" s="71">
        <v>0</v>
      </c>
      <c r="F68" s="71">
        <v>0</v>
      </c>
      <c r="G68" s="71">
        <v>0</v>
      </c>
      <c r="H68" s="71">
        <v>0</v>
      </c>
      <c r="I68" s="71">
        <v>0</v>
      </c>
      <c r="J68" s="71">
        <v>0</v>
      </c>
      <c r="K68" s="71">
        <v>0</v>
      </c>
      <c r="L68" s="71">
        <v>0</v>
      </c>
      <c r="M68" s="71">
        <f>+'POAI Armoniza'!M68</f>
        <v>60000000</v>
      </c>
      <c r="N68" s="71">
        <v>0</v>
      </c>
      <c r="O68" s="71">
        <v>0</v>
      </c>
      <c r="P68" s="71">
        <v>0</v>
      </c>
      <c r="Q68" s="71">
        <v>0</v>
      </c>
      <c r="R68" s="71">
        <v>0</v>
      </c>
      <c r="S68" s="71">
        <v>0</v>
      </c>
      <c r="T68" s="71">
        <v>0</v>
      </c>
      <c r="U68" s="71">
        <v>0</v>
      </c>
      <c r="V68" s="71">
        <v>0</v>
      </c>
      <c r="W68" s="71">
        <v>0</v>
      </c>
      <c r="X68" s="71">
        <v>0</v>
      </c>
      <c r="Y68" s="71">
        <v>0</v>
      </c>
      <c r="Z68" s="71">
        <v>0</v>
      </c>
      <c r="AA68" s="93">
        <f>SUM(B68:Z68)</f>
        <v>60000000</v>
      </c>
      <c r="AB68" s="17"/>
    </row>
    <row r="69" spans="1:28" s="19" customFormat="1" ht="30" x14ac:dyDescent="0.25">
      <c r="A69" s="60" t="s">
        <v>620</v>
      </c>
      <c r="B69" s="71">
        <v>0</v>
      </c>
      <c r="C69" s="71">
        <v>0</v>
      </c>
      <c r="D69" s="71">
        <v>0</v>
      </c>
      <c r="E69" s="71">
        <v>0</v>
      </c>
      <c r="F69" s="71">
        <v>0</v>
      </c>
      <c r="G69" s="71">
        <v>0</v>
      </c>
      <c r="H69" s="71">
        <v>0</v>
      </c>
      <c r="I69" s="71">
        <v>0</v>
      </c>
      <c r="J69" s="71">
        <v>0</v>
      </c>
      <c r="K69" s="71">
        <v>0</v>
      </c>
      <c r="L69" s="71">
        <v>0</v>
      </c>
      <c r="M69" s="71">
        <f>+'POAI Armoniza'!M69</f>
        <v>390444777</v>
      </c>
      <c r="N69" s="71">
        <v>0</v>
      </c>
      <c r="O69" s="71">
        <v>0</v>
      </c>
      <c r="P69" s="71">
        <v>0</v>
      </c>
      <c r="Q69" s="71">
        <v>0</v>
      </c>
      <c r="R69" s="71">
        <v>0</v>
      </c>
      <c r="S69" s="71">
        <v>0</v>
      </c>
      <c r="T69" s="71">
        <v>0</v>
      </c>
      <c r="U69" s="71">
        <v>0</v>
      </c>
      <c r="V69" s="71">
        <v>0</v>
      </c>
      <c r="W69" s="71">
        <v>0</v>
      </c>
      <c r="X69" s="71">
        <v>0</v>
      </c>
      <c r="Y69" s="71">
        <v>0</v>
      </c>
      <c r="Z69" s="71">
        <v>0</v>
      </c>
      <c r="AA69" s="93">
        <f>SUM(B69:Z69)</f>
        <v>390444777</v>
      </c>
      <c r="AB69" s="17"/>
    </row>
    <row r="70" spans="1:28" s="17" customFormat="1" x14ac:dyDescent="0.25">
      <c r="A70" s="57" t="s">
        <v>439</v>
      </c>
      <c r="B70" s="70">
        <f t="shared" ref="B70:U70" si="106">+B71</f>
        <v>0</v>
      </c>
      <c r="C70" s="70">
        <f t="shared" si="106"/>
        <v>0</v>
      </c>
      <c r="D70" s="70">
        <f t="shared" si="106"/>
        <v>0</v>
      </c>
      <c r="E70" s="70">
        <f t="shared" si="106"/>
        <v>0</v>
      </c>
      <c r="F70" s="70">
        <f t="shared" si="106"/>
        <v>0</v>
      </c>
      <c r="G70" s="70">
        <f t="shared" si="106"/>
        <v>0</v>
      </c>
      <c r="H70" s="70">
        <f t="shared" si="106"/>
        <v>0</v>
      </c>
      <c r="I70" s="70">
        <f t="shared" si="106"/>
        <v>0</v>
      </c>
      <c r="J70" s="70">
        <f t="shared" si="106"/>
        <v>0</v>
      </c>
      <c r="K70" s="70">
        <f t="shared" si="106"/>
        <v>0</v>
      </c>
      <c r="L70" s="70">
        <f t="shared" si="106"/>
        <v>0</v>
      </c>
      <c r="M70" s="70">
        <f t="shared" si="106"/>
        <v>0</v>
      </c>
      <c r="N70" s="70">
        <f t="shared" si="106"/>
        <v>0</v>
      </c>
      <c r="O70" s="70">
        <f t="shared" si="106"/>
        <v>0</v>
      </c>
      <c r="P70" s="70">
        <f t="shared" si="106"/>
        <v>0</v>
      </c>
      <c r="Q70" s="70">
        <f t="shared" si="106"/>
        <v>0</v>
      </c>
      <c r="R70" s="70">
        <f t="shared" si="106"/>
        <v>0</v>
      </c>
      <c r="S70" s="70">
        <f t="shared" si="106"/>
        <v>1905923127.8</v>
      </c>
      <c r="T70" s="70">
        <f t="shared" si="106"/>
        <v>256494892.53</v>
      </c>
      <c r="U70" s="70">
        <f t="shared" si="106"/>
        <v>1352322804.25</v>
      </c>
      <c r="V70" s="70">
        <f t="shared" ref="V70:AA70" si="107">+V71</f>
        <v>302035727.19999999</v>
      </c>
      <c r="W70" s="70">
        <f t="shared" si="107"/>
        <v>330864009.63</v>
      </c>
      <c r="X70" s="70">
        <f t="shared" si="107"/>
        <v>0</v>
      </c>
      <c r="Y70" s="70">
        <f t="shared" si="107"/>
        <v>0</v>
      </c>
      <c r="Z70" s="70">
        <f t="shared" si="107"/>
        <v>0</v>
      </c>
      <c r="AA70" s="70">
        <f t="shared" si="107"/>
        <v>4147640561.4100003</v>
      </c>
    </row>
    <row r="71" spans="1:28" s="17" customFormat="1" ht="45" x14ac:dyDescent="0.25">
      <c r="A71" s="58" t="s">
        <v>438</v>
      </c>
      <c r="B71" s="70">
        <f t="shared" ref="B71:S71" si="108">+B72+B76+B78</f>
        <v>0</v>
      </c>
      <c r="C71" s="70">
        <f t="shared" si="108"/>
        <v>0</v>
      </c>
      <c r="D71" s="70">
        <f t="shared" si="108"/>
        <v>0</v>
      </c>
      <c r="E71" s="70">
        <f t="shared" si="108"/>
        <v>0</v>
      </c>
      <c r="F71" s="70">
        <f t="shared" si="108"/>
        <v>0</v>
      </c>
      <c r="G71" s="70">
        <f t="shared" si="108"/>
        <v>0</v>
      </c>
      <c r="H71" s="70">
        <f t="shared" si="108"/>
        <v>0</v>
      </c>
      <c r="I71" s="70">
        <f t="shared" si="108"/>
        <v>0</v>
      </c>
      <c r="J71" s="70">
        <f t="shared" si="108"/>
        <v>0</v>
      </c>
      <c r="K71" s="70">
        <f t="shared" si="108"/>
        <v>0</v>
      </c>
      <c r="L71" s="70">
        <f t="shared" si="108"/>
        <v>0</v>
      </c>
      <c r="M71" s="70">
        <f t="shared" si="108"/>
        <v>0</v>
      </c>
      <c r="N71" s="70">
        <f t="shared" si="108"/>
        <v>0</v>
      </c>
      <c r="O71" s="70">
        <f t="shared" si="108"/>
        <v>0</v>
      </c>
      <c r="P71" s="70">
        <f t="shared" si="108"/>
        <v>0</v>
      </c>
      <c r="Q71" s="70">
        <f t="shared" si="108"/>
        <v>0</v>
      </c>
      <c r="R71" s="70">
        <f t="shared" si="108"/>
        <v>0</v>
      </c>
      <c r="S71" s="70">
        <f t="shared" si="108"/>
        <v>1905923127.8</v>
      </c>
      <c r="T71" s="70">
        <f>+T72+T76+T78</f>
        <v>256494892.53</v>
      </c>
      <c r="U71" s="70">
        <f>+U72+U76+U78</f>
        <v>1352322804.25</v>
      </c>
      <c r="V71" s="70">
        <f t="shared" ref="V71:AA71" si="109">+V72+V76+V78</f>
        <v>302035727.19999999</v>
      </c>
      <c r="W71" s="70">
        <f t="shared" si="109"/>
        <v>330864009.63</v>
      </c>
      <c r="X71" s="70">
        <f t="shared" si="109"/>
        <v>0</v>
      </c>
      <c r="Y71" s="70">
        <f t="shared" si="109"/>
        <v>0</v>
      </c>
      <c r="Z71" s="70">
        <f t="shared" si="109"/>
        <v>0</v>
      </c>
      <c r="AA71" s="70">
        <f t="shared" si="109"/>
        <v>4147640561.4100003</v>
      </c>
    </row>
    <row r="72" spans="1:28" s="17" customFormat="1" x14ac:dyDescent="0.25">
      <c r="A72" s="62" t="s">
        <v>440</v>
      </c>
      <c r="B72" s="70">
        <f t="shared" ref="B72:S72" si="110">SUM(B73:B75)</f>
        <v>0</v>
      </c>
      <c r="C72" s="70">
        <f t="shared" si="110"/>
        <v>0</v>
      </c>
      <c r="D72" s="70">
        <f t="shared" si="110"/>
        <v>0</v>
      </c>
      <c r="E72" s="70">
        <f t="shared" si="110"/>
        <v>0</v>
      </c>
      <c r="F72" s="70">
        <f t="shared" si="110"/>
        <v>0</v>
      </c>
      <c r="G72" s="70">
        <f t="shared" si="110"/>
        <v>0</v>
      </c>
      <c r="H72" s="70">
        <f t="shared" si="110"/>
        <v>0</v>
      </c>
      <c r="I72" s="70">
        <f t="shared" si="110"/>
        <v>0</v>
      </c>
      <c r="J72" s="70">
        <f t="shared" si="110"/>
        <v>0</v>
      </c>
      <c r="K72" s="70">
        <f t="shared" si="110"/>
        <v>0</v>
      </c>
      <c r="L72" s="70">
        <f t="shared" si="110"/>
        <v>0</v>
      </c>
      <c r="M72" s="70">
        <f t="shared" si="110"/>
        <v>0</v>
      </c>
      <c r="N72" s="70">
        <f t="shared" si="110"/>
        <v>0</v>
      </c>
      <c r="O72" s="70">
        <f t="shared" si="110"/>
        <v>0</v>
      </c>
      <c r="P72" s="70">
        <f t="shared" si="110"/>
        <v>0</v>
      </c>
      <c r="Q72" s="70">
        <f t="shared" si="110"/>
        <v>0</v>
      </c>
      <c r="R72" s="70">
        <f t="shared" si="110"/>
        <v>0</v>
      </c>
      <c r="S72" s="70">
        <f t="shared" si="110"/>
        <v>1905923127.8</v>
      </c>
      <c r="T72" s="70">
        <f>SUM(T73:T75)</f>
        <v>0</v>
      </c>
      <c r="U72" s="70">
        <f t="shared" ref="U72:Z72" si="111">SUM(U73:U75)</f>
        <v>1352322804.25</v>
      </c>
      <c r="V72" s="70">
        <f t="shared" si="111"/>
        <v>302035727.19999999</v>
      </c>
      <c r="W72" s="70">
        <f t="shared" si="111"/>
        <v>330864009.63</v>
      </c>
      <c r="X72" s="70">
        <f t="shared" si="111"/>
        <v>0</v>
      </c>
      <c r="Y72" s="70">
        <f t="shared" si="111"/>
        <v>0</v>
      </c>
      <c r="Z72" s="70">
        <f t="shared" si="111"/>
        <v>0</v>
      </c>
      <c r="AA72" s="70">
        <f>SUM(AA73:AA75)</f>
        <v>3891145668.8800001</v>
      </c>
    </row>
    <row r="73" spans="1:28" s="19" customFormat="1" ht="30" x14ac:dyDescent="0.25">
      <c r="A73" s="60" t="s">
        <v>345</v>
      </c>
      <c r="B73" s="71">
        <v>0</v>
      </c>
      <c r="C73" s="71">
        <v>0</v>
      </c>
      <c r="D73" s="71">
        <v>0</v>
      </c>
      <c r="E73" s="71">
        <v>0</v>
      </c>
      <c r="F73" s="71">
        <v>0</v>
      </c>
      <c r="G73" s="71">
        <v>0</v>
      </c>
      <c r="H73" s="71">
        <v>0</v>
      </c>
      <c r="I73" s="71">
        <v>0</v>
      </c>
      <c r="J73" s="71">
        <v>0</v>
      </c>
      <c r="K73" s="71">
        <v>0</v>
      </c>
      <c r="L73" s="71">
        <v>0</v>
      </c>
      <c r="M73" s="71">
        <v>0</v>
      </c>
      <c r="N73" s="71">
        <v>0</v>
      </c>
      <c r="O73" s="71">
        <v>0</v>
      </c>
      <c r="P73" s="71">
        <v>0</v>
      </c>
      <c r="Q73" s="71">
        <v>0</v>
      </c>
      <c r="R73" s="71">
        <v>0</v>
      </c>
      <c r="S73" s="71">
        <f>+'POAI Armoniza'!AE73+'POAI Armoniza'!AY73+'POAI Armoniza'!BH73</f>
        <v>1829131680.8</v>
      </c>
      <c r="T73" s="71">
        <v>0</v>
      </c>
      <c r="U73" s="71">
        <f>+'POAI Armoniza'!AF73</f>
        <v>1352322804.25</v>
      </c>
      <c r="V73" s="71">
        <v>0</v>
      </c>
      <c r="W73" s="71">
        <f>+'POAI Armoniza'!AG73</f>
        <v>330864009.63</v>
      </c>
      <c r="X73" s="71">
        <v>0</v>
      </c>
      <c r="Y73" s="71">
        <v>0</v>
      </c>
      <c r="Z73" s="71">
        <v>0</v>
      </c>
      <c r="AA73" s="93">
        <f>SUM(B73:Z73)</f>
        <v>3512318494.6800003</v>
      </c>
      <c r="AB73" s="17"/>
    </row>
    <row r="74" spans="1:28" s="19" customFormat="1" ht="30" x14ac:dyDescent="0.25">
      <c r="A74" s="60" t="s">
        <v>650</v>
      </c>
      <c r="B74" s="71">
        <v>0</v>
      </c>
      <c r="C74" s="71">
        <v>0</v>
      </c>
      <c r="D74" s="71">
        <v>0</v>
      </c>
      <c r="E74" s="71">
        <v>0</v>
      </c>
      <c r="F74" s="71">
        <v>0</v>
      </c>
      <c r="G74" s="71">
        <v>0</v>
      </c>
      <c r="H74" s="71">
        <v>0</v>
      </c>
      <c r="I74" s="71">
        <v>0</v>
      </c>
      <c r="J74" s="71">
        <v>0</v>
      </c>
      <c r="K74" s="71">
        <v>0</v>
      </c>
      <c r="L74" s="71">
        <v>0</v>
      </c>
      <c r="M74" s="71">
        <v>0</v>
      </c>
      <c r="N74" s="71">
        <v>0</v>
      </c>
      <c r="O74" s="71">
        <v>0</v>
      </c>
      <c r="P74" s="71">
        <v>0</v>
      </c>
      <c r="Q74" s="71">
        <v>0</v>
      </c>
      <c r="R74" s="71">
        <v>0</v>
      </c>
      <c r="S74" s="71">
        <f>+'POAI Armoniza'!V74</f>
        <v>32488577</v>
      </c>
      <c r="T74" s="71">
        <v>0</v>
      </c>
      <c r="U74" s="71">
        <v>0</v>
      </c>
      <c r="V74" s="71">
        <v>0</v>
      </c>
      <c r="W74" s="71">
        <v>0</v>
      </c>
      <c r="X74" s="71">
        <v>0</v>
      </c>
      <c r="Y74" s="71">
        <v>0</v>
      </c>
      <c r="Z74" s="71">
        <v>0</v>
      </c>
      <c r="AA74" s="93">
        <f>SUM(B74:Z74)</f>
        <v>32488577</v>
      </c>
      <c r="AB74" s="17"/>
    </row>
    <row r="75" spans="1:28" s="19" customFormat="1" x14ac:dyDescent="0.25">
      <c r="A75" s="60" t="s">
        <v>347</v>
      </c>
      <c r="B75" s="71">
        <v>0</v>
      </c>
      <c r="C75" s="71">
        <v>0</v>
      </c>
      <c r="D75" s="71">
        <v>0</v>
      </c>
      <c r="E75" s="71">
        <v>0</v>
      </c>
      <c r="F75" s="71">
        <v>0</v>
      </c>
      <c r="G75" s="71">
        <v>0</v>
      </c>
      <c r="H75" s="71">
        <v>0</v>
      </c>
      <c r="I75" s="71">
        <v>0</v>
      </c>
      <c r="J75" s="71">
        <v>0</v>
      </c>
      <c r="K75" s="71">
        <v>0</v>
      </c>
      <c r="L75" s="71">
        <v>0</v>
      </c>
      <c r="M75" s="71">
        <v>0</v>
      </c>
      <c r="N75" s="71">
        <v>0</v>
      </c>
      <c r="O75" s="71">
        <v>0</v>
      </c>
      <c r="P75" s="71">
        <v>0</v>
      </c>
      <c r="Q75" s="71">
        <v>0</v>
      </c>
      <c r="R75" s="71">
        <v>0</v>
      </c>
      <c r="S75" s="71">
        <f>+'POAI Armoniza'!V75</f>
        <v>44302870</v>
      </c>
      <c r="T75" s="71">
        <v>0</v>
      </c>
      <c r="U75" s="71">
        <v>0</v>
      </c>
      <c r="V75" s="71">
        <f>+'POAI Armoniza'!AX75</f>
        <v>302035727.19999999</v>
      </c>
      <c r="W75" s="71">
        <v>0</v>
      </c>
      <c r="X75" s="71">
        <v>0</v>
      </c>
      <c r="Y75" s="71">
        <v>0</v>
      </c>
      <c r="Z75" s="71">
        <v>0</v>
      </c>
      <c r="AA75" s="93">
        <f>SUM(B75:Z75)</f>
        <v>346338597.19999999</v>
      </c>
      <c r="AB75" s="17"/>
    </row>
    <row r="76" spans="1:28" s="53" customFormat="1" x14ac:dyDescent="0.25">
      <c r="A76" s="59" t="s">
        <v>441</v>
      </c>
      <c r="B76" s="72">
        <f>SUM(B77:B77)</f>
        <v>0</v>
      </c>
      <c r="C76" s="72">
        <f t="shared" ref="C76:AA76" si="112">SUM(C77:C77)</f>
        <v>0</v>
      </c>
      <c r="D76" s="72">
        <f t="shared" si="112"/>
        <v>0</v>
      </c>
      <c r="E76" s="72">
        <f t="shared" si="112"/>
        <v>0</v>
      </c>
      <c r="F76" s="72">
        <f t="shared" si="112"/>
        <v>0</v>
      </c>
      <c r="G76" s="72">
        <f t="shared" si="112"/>
        <v>0</v>
      </c>
      <c r="H76" s="72">
        <f t="shared" si="112"/>
        <v>0</v>
      </c>
      <c r="I76" s="72">
        <f t="shared" si="112"/>
        <v>0</v>
      </c>
      <c r="J76" s="72">
        <f t="shared" si="112"/>
        <v>0</v>
      </c>
      <c r="K76" s="72">
        <f t="shared" si="112"/>
        <v>0</v>
      </c>
      <c r="L76" s="72">
        <f t="shared" si="112"/>
        <v>0</v>
      </c>
      <c r="M76" s="72">
        <f t="shared" si="112"/>
        <v>0</v>
      </c>
      <c r="N76" s="72">
        <f t="shared" si="112"/>
        <v>0</v>
      </c>
      <c r="O76" s="72">
        <f t="shared" si="112"/>
        <v>0</v>
      </c>
      <c r="P76" s="72">
        <f t="shared" si="112"/>
        <v>0</v>
      </c>
      <c r="Q76" s="72">
        <f t="shared" si="112"/>
        <v>0</v>
      </c>
      <c r="R76" s="72">
        <f t="shared" si="112"/>
        <v>0</v>
      </c>
      <c r="S76" s="72">
        <f t="shared" si="112"/>
        <v>0</v>
      </c>
      <c r="T76" s="72">
        <f t="shared" si="112"/>
        <v>52111597.530000001</v>
      </c>
      <c r="U76" s="72">
        <f t="shared" si="112"/>
        <v>0</v>
      </c>
      <c r="V76" s="72">
        <f t="shared" si="112"/>
        <v>0</v>
      </c>
      <c r="W76" s="72">
        <f t="shared" si="112"/>
        <v>0</v>
      </c>
      <c r="X76" s="72">
        <f t="shared" si="112"/>
        <v>0</v>
      </c>
      <c r="Y76" s="72">
        <f t="shared" si="112"/>
        <v>0</v>
      </c>
      <c r="Z76" s="72">
        <f t="shared" si="112"/>
        <v>0</v>
      </c>
      <c r="AA76" s="72">
        <f t="shared" si="112"/>
        <v>52111597.530000001</v>
      </c>
      <c r="AB76" s="17"/>
    </row>
    <row r="77" spans="1:28" s="129" customFormat="1" x14ac:dyDescent="0.25">
      <c r="A77" s="22" t="s">
        <v>348</v>
      </c>
      <c r="B77" s="124"/>
      <c r="C77" s="124"/>
      <c r="D77" s="124"/>
      <c r="E77" s="124"/>
      <c r="F77" s="124"/>
      <c r="G77" s="124"/>
      <c r="H77" s="124"/>
      <c r="I77" s="124"/>
      <c r="J77" s="124"/>
      <c r="K77" s="124"/>
      <c r="L77" s="124"/>
      <c r="M77" s="124"/>
      <c r="N77" s="124"/>
      <c r="O77" s="124"/>
      <c r="P77" s="124"/>
      <c r="Q77" s="124"/>
      <c r="R77" s="124"/>
      <c r="S77" s="124"/>
      <c r="T77" s="124">
        <f>+'POAI Armoniza'!AW77+'POAI Armoniza'!BI77</f>
        <v>52111597.530000001</v>
      </c>
      <c r="U77" s="124"/>
      <c r="V77" s="124"/>
      <c r="W77" s="124"/>
      <c r="X77" s="124"/>
      <c r="Y77" s="124"/>
      <c r="Z77" s="124"/>
      <c r="AA77" s="93">
        <f>SUM(B77:Z77)</f>
        <v>52111597.530000001</v>
      </c>
      <c r="AB77" s="17"/>
    </row>
    <row r="78" spans="1:28" s="53" customFormat="1" ht="60" x14ac:dyDescent="0.25">
      <c r="A78" s="62" t="s">
        <v>608</v>
      </c>
      <c r="B78" s="72">
        <f t="shared" ref="B78:Z78" si="113">+B79</f>
        <v>0</v>
      </c>
      <c r="C78" s="72">
        <f t="shared" si="113"/>
        <v>0</v>
      </c>
      <c r="D78" s="72">
        <f t="shared" si="113"/>
        <v>0</v>
      </c>
      <c r="E78" s="72">
        <f t="shared" si="113"/>
        <v>0</v>
      </c>
      <c r="F78" s="72">
        <f t="shared" si="113"/>
        <v>0</v>
      </c>
      <c r="G78" s="72">
        <f t="shared" si="113"/>
        <v>0</v>
      </c>
      <c r="H78" s="72">
        <f t="shared" si="113"/>
        <v>0</v>
      </c>
      <c r="I78" s="72">
        <f t="shared" si="113"/>
        <v>0</v>
      </c>
      <c r="J78" s="72">
        <f t="shared" si="113"/>
        <v>0</v>
      </c>
      <c r="K78" s="72">
        <f t="shared" si="113"/>
        <v>0</v>
      </c>
      <c r="L78" s="72">
        <f t="shared" si="113"/>
        <v>0</v>
      </c>
      <c r="M78" s="72">
        <f t="shared" si="113"/>
        <v>0</v>
      </c>
      <c r="N78" s="72">
        <f t="shared" si="113"/>
        <v>0</v>
      </c>
      <c r="O78" s="72">
        <f t="shared" si="113"/>
        <v>0</v>
      </c>
      <c r="P78" s="72">
        <f t="shared" si="113"/>
        <v>0</v>
      </c>
      <c r="Q78" s="72">
        <f t="shared" si="113"/>
        <v>0</v>
      </c>
      <c r="R78" s="72">
        <f t="shared" si="113"/>
        <v>0</v>
      </c>
      <c r="S78" s="72">
        <f t="shared" si="113"/>
        <v>0</v>
      </c>
      <c r="T78" s="72">
        <f t="shared" si="113"/>
        <v>204383295</v>
      </c>
      <c r="U78" s="72">
        <f t="shared" si="113"/>
        <v>0</v>
      </c>
      <c r="V78" s="72">
        <f t="shared" si="113"/>
        <v>0</v>
      </c>
      <c r="W78" s="72">
        <f t="shared" si="113"/>
        <v>0</v>
      </c>
      <c r="X78" s="72">
        <f t="shared" si="113"/>
        <v>0</v>
      </c>
      <c r="Y78" s="72">
        <f t="shared" si="113"/>
        <v>0</v>
      </c>
      <c r="Z78" s="72">
        <f t="shared" si="113"/>
        <v>0</v>
      </c>
      <c r="AA78" s="94">
        <f t="shared" ref="AA78" si="114">+AA79</f>
        <v>204383295</v>
      </c>
      <c r="AB78" s="17"/>
    </row>
    <row r="79" spans="1:28" s="19" customFormat="1" ht="30" x14ac:dyDescent="0.25">
      <c r="A79" s="60" t="s">
        <v>349</v>
      </c>
      <c r="B79" s="71"/>
      <c r="C79" s="71"/>
      <c r="D79" s="71"/>
      <c r="E79" s="71"/>
      <c r="F79" s="71"/>
      <c r="G79" s="71"/>
      <c r="H79" s="71"/>
      <c r="I79" s="71"/>
      <c r="J79" s="71"/>
      <c r="K79" s="71"/>
      <c r="L79" s="71"/>
      <c r="M79" s="71"/>
      <c r="N79" s="71"/>
      <c r="O79" s="71"/>
      <c r="P79" s="71"/>
      <c r="Q79" s="71"/>
      <c r="R79" s="71"/>
      <c r="S79" s="71"/>
      <c r="T79" s="71">
        <f>+'POAI Armoniza'!U79+'POAI Armoniza'!AH79+'POAI Armoniza'!AW79</f>
        <v>204383295</v>
      </c>
      <c r="U79" s="71"/>
      <c r="V79" s="71"/>
      <c r="W79" s="71"/>
      <c r="X79" s="71"/>
      <c r="Y79" s="71"/>
      <c r="Z79" s="71"/>
      <c r="AA79" s="93">
        <f>SUM(B79:Z79)</f>
        <v>204383295</v>
      </c>
      <c r="AB79" s="17"/>
    </row>
    <row r="80" spans="1:28" s="17" customFormat="1" x14ac:dyDescent="0.25">
      <c r="A80" s="57" t="s">
        <v>442</v>
      </c>
      <c r="B80" s="70">
        <f t="shared" ref="B80:Z80" si="115">+B81</f>
        <v>70935531</v>
      </c>
      <c r="C80" s="70">
        <f t="shared" si="115"/>
        <v>0</v>
      </c>
      <c r="D80" s="70">
        <f t="shared" si="115"/>
        <v>365960</v>
      </c>
      <c r="E80" s="70">
        <f t="shared" si="115"/>
        <v>0</v>
      </c>
      <c r="F80" s="70">
        <f t="shared" si="115"/>
        <v>0</v>
      </c>
      <c r="G80" s="70">
        <f t="shared" si="115"/>
        <v>0</v>
      </c>
      <c r="H80" s="70">
        <f t="shared" si="115"/>
        <v>0</v>
      </c>
      <c r="I80" s="70">
        <f t="shared" si="115"/>
        <v>0</v>
      </c>
      <c r="J80" s="70">
        <f t="shared" si="115"/>
        <v>0</v>
      </c>
      <c r="K80" s="70">
        <f t="shared" si="115"/>
        <v>0</v>
      </c>
      <c r="L80" s="70">
        <f t="shared" si="115"/>
        <v>0</v>
      </c>
      <c r="M80" s="70">
        <f t="shared" si="115"/>
        <v>0</v>
      </c>
      <c r="N80" s="70">
        <f t="shared" si="115"/>
        <v>0</v>
      </c>
      <c r="O80" s="70">
        <f t="shared" si="115"/>
        <v>0</v>
      </c>
      <c r="P80" s="70">
        <f t="shared" si="115"/>
        <v>0</v>
      </c>
      <c r="Q80" s="70">
        <f t="shared" si="115"/>
        <v>108821.75</v>
      </c>
      <c r="R80" s="70">
        <f t="shared" si="115"/>
        <v>238351601.53999999</v>
      </c>
      <c r="S80" s="70">
        <f t="shared" si="115"/>
        <v>0</v>
      </c>
      <c r="T80" s="70">
        <f t="shared" si="115"/>
        <v>0</v>
      </c>
      <c r="U80" s="70">
        <f t="shared" si="115"/>
        <v>0</v>
      </c>
      <c r="V80" s="70">
        <f t="shared" si="115"/>
        <v>0</v>
      </c>
      <c r="W80" s="70">
        <f t="shared" si="115"/>
        <v>0</v>
      </c>
      <c r="X80" s="70">
        <f t="shared" si="115"/>
        <v>0</v>
      </c>
      <c r="Y80" s="70">
        <f t="shared" si="115"/>
        <v>0</v>
      </c>
      <c r="Z80" s="70">
        <f t="shared" si="115"/>
        <v>0</v>
      </c>
      <c r="AA80" s="92">
        <f t="shared" ref="AA80" si="116">+AA81</f>
        <v>309761914.28999996</v>
      </c>
    </row>
    <row r="81" spans="1:28" s="17" customFormat="1" x14ac:dyDescent="0.25">
      <c r="A81" s="58" t="s">
        <v>443</v>
      </c>
      <c r="B81" s="70">
        <f t="shared" ref="B81:Z81" si="117">+B82+B85+B88+B90+B92+B94+B96+B98+B100</f>
        <v>70935531</v>
      </c>
      <c r="C81" s="70">
        <f t="shared" si="117"/>
        <v>0</v>
      </c>
      <c r="D81" s="70">
        <f t="shared" si="117"/>
        <v>365960</v>
      </c>
      <c r="E81" s="70">
        <f t="shared" si="117"/>
        <v>0</v>
      </c>
      <c r="F81" s="70">
        <f t="shared" si="117"/>
        <v>0</v>
      </c>
      <c r="G81" s="70">
        <f t="shared" si="117"/>
        <v>0</v>
      </c>
      <c r="H81" s="70">
        <f t="shared" si="117"/>
        <v>0</v>
      </c>
      <c r="I81" s="70">
        <f t="shared" si="117"/>
        <v>0</v>
      </c>
      <c r="J81" s="70">
        <f t="shared" si="117"/>
        <v>0</v>
      </c>
      <c r="K81" s="70">
        <f t="shared" si="117"/>
        <v>0</v>
      </c>
      <c r="L81" s="70">
        <f t="shared" si="117"/>
        <v>0</v>
      </c>
      <c r="M81" s="70">
        <f t="shared" si="117"/>
        <v>0</v>
      </c>
      <c r="N81" s="70">
        <f t="shared" si="117"/>
        <v>0</v>
      </c>
      <c r="O81" s="70">
        <f t="shared" si="117"/>
        <v>0</v>
      </c>
      <c r="P81" s="70">
        <f t="shared" si="117"/>
        <v>0</v>
      </c>
      <c r="Q81" s="70">
        <f t="shared" si="117"/>
        <v>108821.75</v>
      </c>
      <c r="R81" s="70">
        <f t="shared" si="117"/>
        <v>238351601.53999999</v>
      </c>
      <c r="S81" s="70">
        <f t="shared" si="117"/>
        <v>0</v>
      </c>
      <c r="T81" s="70">
        <f t="shared" si="117"/>
        <v>0</v>
      </c>
      <c r="U81" s="70">
        <f t="shared" ref="U81:W81" si="118">+U82+U85+U88+U90+U92+U94+U96+U98+U100</f>
        <v>0</v>
      </c>
      <c r="V81" s="70">
        <f t="shared" ref="V81" si="119">+V82+V85+V88+V90+V92+V94+V96+V98+V100</f>
        <v>0</v>
      </c>
      <c r="W81" s="70">
        <f t="shared" si="118"/>
        <v>0</v>
      </c>
      <c r="X81" s="70">
        <f t="shared" ref="X81" si="120">+X82+X85+X88+X90+X92+X94+X96+X98+X100</f>
        <v>0</v>
      </c>
      <c r="Y81" s="70">
        <f t="shared" si="117"/>
        <v>0</v>
      </c>
      <c r="Z81" s="70">
        <f t="shared" si="117"/>
        <v>0</v>
      </c>
      <c r="AA81" s="92">
        <f t="shared" ref="AA81" si="121">+AA82+AA85+AA88+AA90+AA92+AA94+AA96+AA98+AA100</f>
        <v>309761914.28999996</v>
      </c>
    </row>
    <row r="82" spans="1:28" s="17" customFormat="1" ht="30" x14ac:dyDescent="0.25">
      <c r="A82" s="59" t="s">
        <v>444</v>
      </c>
      <c r="B82" s="70">
        <f t="shared" ref="B82:Z82" si="122">SUM(B83:B84)</f>
        <v>41404112</v>
      </c>
      <c r="C82" s="70">
        <f t="shared" si="122"/>
        <v>0</v>
      </c>
      <c r="D82" s="70">
        <f t="shared" si="122"/>
        <v>0</v>
      </c>
      <c r="E82" s="70">
        <f t="shared" si="122"/>
        <v>0</v>
      </c>
      <c r="F82" s="70">
        <f t="shared" si="122"/>
        <v>0</v>
      </c>
      <c r="G82" s="70">
        <f t="shared" si="122"/>
        <v>0</v>
      </c>
      <c r="H82" s="70">
        <f t="shared" si="122"/>
        <v>0</v>
      </c>
      <c r="I82" s="70">
        <f t="shared" si="122"/>
        <v>0</v>
      </c>
      <c r="J82" s="70">
        <f t="shared" si="122"/>
        <v>0</v>
      </c>
      <c r="K82" s="70">
        <f t="shared" si="122"/>
        <v>0</v>
      </c>
      <c r="L82" s="70">
        <f t="shared" si="122"/>
        <v>0</v>
      </c>
      <c r="M82" s="70">
        <f t="shared" si="122"/>
        <v>0</v>
      </c>
      <c r="N82" s="70">
        <f t="shared" si="122"/>
        <v>0</v>
      </c>
      <c r="O82" s="70">
        <f t="shared" si="122"/>
        <v>0</v>
      </c>
      <c r="P82" s="70">
        <f t="shared" si="122"/>
        <v>0</v>
      </c>
      <c r="Q82" s="70">
        <f t="shared" si="122"/>
        <v>0</v>
      </c>
      <c r="R82" s="70">
        <f t="shared" si="122"/>
        <v>0</v>
      </c>
      <c r="S82" s="70">
        <f t="shared" si="122"/>
        <v>0</v>
      </c>
      <c r="T82" s="70">
        <f t="shared" si="122"/>
        <v>0</v>
      </c>
      <c r="U82" s="70">
        <f t="shared" ref="U82:W82" si="123">SUM(U83:U84)</f>
        <v>0</v>
      </c>
      <c r="V82" s="70">
        <f t="shared" ref="V82" si="124">SUM(V83:V84)</f>
        <v>0</v>
      </c>
      <c r="W82" s="70">
        <f t="shared" si="123"/>
        <v>0</v>
      </c>
      <c r="X82" s="70">
        <f t="shared" ref="X82" si="125">SUM(X83:X84)</f>
        <v>0</v>
      </c>
      <c r="Y82" s="70">
        <f t="shared" si="122"/>
        <v>0</v>
      </c>
      <c r="Z82" s="70">
        <f t="shared" si="122"/>
        <v>0</v>
      </c>
      <c r="AA82" s="92">
        <f t="shared" ref="AA82" si="126">SUM(AA83:AA84)</f>
        <v>41404112</v>
      </c>
    </row>
    <row r="83" spans="1:28" s="19" customFormat="1" x14ac:dyDescent="0.25">
      <c r="A83" s="60" t="s">
        <v>628</v>
      </c>
      <c r="B83" s="71">
        <v>41404112</v>
      </c>
      <c r="C83" s="71"/>
      <c r="D83" s="71"/>
      <c r="E83" s="71"/>
      <c r="F83" s="71"/>
      <c r="G83" s="71"/>
      <c r="H83" s="71"/>
      <c r="I83" s="71"/>
      <c r="J83" s="71"/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71"/>
      <c r="W83" s="71"/>
      <c r="X83" s="71"/>
      <c r="Y83" s="71"/>
      <c r="Z83" s="71"/>
      <c r="AA83" s="93">
        <f>SUM(B83:Z83)</f>
        <v>41404112</v>
      </c>
      <c r="AB83" s="17"/>
    </row>
    <row r="84" spans="1:28" s="19" customFormat="1" x14ac:dyDescent="0.25">
      <c r="A84" s="60" t="s">
        <v>331</v>
      </c>
      <c r="B84" s="71"/>
      <c r="C84" s="71"/>
      <c r="D84" s="71"/>
      <c r="E84" s="71"/>
      <c r="F84" s="71"/>
      <c r="G84" s="71"/>
      <c r="H84" s="71"/>
      <c r="I84" s="71"/>
      <c r="J84" s="71"/>
      <c r="K84" s="71"/>
      <c r="L84" s="71"/>
      <c r="M84" s="71"/>
      <c r="N84" s="71"/>
      <c r="O84" s="71"/>
      <c r="P84" s="71"/>
      <c r="Q84" s="71"/>
      <c r="R84" s="71"/>
      <c r="S84" s="71"/>
      <c r="T84" s="71"/>
      <c r="U84" s="71"/>
      <c r="V84" s="71"/>
      <c r="W84" s="71"/>
      <c r="X84" s="71"/>
      <c r="Y84" s="71"/>
      <c r="Z84" s="71"/>
      <c r="AA84" s="93">
        <f>SUM(B84:Z84)</f>
        <v>0</v>
      </c>
      <c r="AB84" s="17"/>
    </row>
    <row r="85" spans="1:28" s="17" customFormat="1" ht="33" customHeight="1" x14ac:dyDescent="0.25">
      <c r="A85" s="59" t="s">
        <v>445</v>
      </c>
      <c r="B85" s="70">
        <f t="shared" ref="B85:Z85" si="127">SUM(B86:B87)</f>
        <v>13000000</v>
      </c>
      <c r="C85" s="70">
        <f t="shared" si="127"/>
        <v>0</v>
      </c>
      <c r="D85" s="70">
        <f t="shared" si="127"/>
        <v>0</v>
      </c>
      <c r="E85" s="70">
        <f t="shared" si="127"/>
        <v>0</v>
      </c>
      <c r="F85" s="70">
        <f t="shared" si="127"/>
        <v>0</v>
      </c>
      <c r="G85" s="70">
        <f t="shared" si="127"/>
        <v>0</v>
      </c>
      <c r="H85" s="70">
        <f t="shared" si="127"/>
        <v>0</v>
      </c>
      <c r="I85" s="70">
        <f t="shared" si="127"/>
        <v>0</v>
      </c>
      <c r="J85" s="70">
        <f t="shared" si="127"/>
        <v>0</v>
      </c>
      <c r="K85" s="70">
        <f t="shared" si="127"/>
        <v>0</v>
      </c>
      <c r="L85" s="70">
        <f t="shared" si="127"/>
        <v>0</v>
      </c>
      <c r="M85" s="70">
        <f t="shared" si="127"/>
        <v>0</v>
      </c>
      <c r="N85" s="70">
        <f t="shared" si="127"/>
        <v>0</v>
      </c>
      <c r="O85" s="70">
        <f t="shared" si="127"/>
        <v>0</v>
      </c>
      <c r="P85" s="70">
        <f t="shared" si="127"/>
        <v>0</v>
      </c>
      <c r="Q85" s="70">
        <f t="shared" si="127"/>
        <v>108821.75</v>
      </c>
      <c r="R85" s="70">
        <f t="shared" si="127"/>
        <v>0</v>
      </c>
      <c r="S85" s="70">
        <f t="shared" si="127"/>
        <v>0</v>
      </c>
      <c r="T85" s="70">
        <f t="shared" si="127"/>
        <v>0</v>
      </c>
      <c r="U85" s="70">
        <f t="shared" ref="U85:W85" si="128">SUM(U86:U87)</f>
        <v>0</v>
      </c>
      <c r="V85" s="70">
        <f t="shared" ref="V85" si="129">SUM(V86:V87)</f>
        <v>0</v>
      </c>
      <c r="W85" s="70">
        <f t="shared" si="128"/>
        <v>0</v>
      </c>
      <c r="X85" s="70">
        <f t="shared" ref="X85" si="130">SUM(X86:X87)</f>
        <v>0</v>
      </c>
      <c r="Y85" s="70">
        <f t="shared" si="127"/>
        <v>0</v>
      </c>
      <c r="Z85" s="70">
        <f t="shared" si="127"/>
        <v>0</v>
      </c>
      <c r="AA85" s="92">
        <f t="shared" ref="AA85" si="131">SUM(AA86:AA87)</f>
        <v>13108821.75</v>
      </c>
    </row>
    <row r="86" spans="1:28" s="19" customFormat="1" ht="30" x14ac:dyDescent="0.25">
      <c r="A86" s="60" t="s">
        <v>328</v>
      </c>
      <c r="B86" s="71">
        <f>+'POAI Armoniza'!Y86</f>
        <v>8000000</v>
      </c>
      <c r="C86" s="71"/>
      <c r="D86" s="71"/>
      <c r="E86" s="71"/>
      <c r="F86" s="71"/>
      <c r="G86" s="71"/>
      <c r="H86" s="71"/>
      <c r="I86" s="71"/>
      <c r="J86" s="71"/>
      <c r="K86" s="71"/>
      <c r="L86" s="71"/>
      <c r="M86" s="71"/>
      <c r="N86" s="71"/>
      <c r="O86" s="71"/>
      <c r="P86" s="71"/>
      <c r="Q86" s="71">
        <f>+'POAI Armoniza'!Q86+'POAI Armoniza'!AS86</f>
        <v>108821.75</v>
      </c>
      <c r="R86" s="71"/>
      <c r="S86" s="71"/>
      <c r="T86" s="71"/>
      <c r="U86" s="71"/>
      <c r="V86" s="71"/>
      <c r="W86" s="71"/>
      <c r="X86" s="71"/>
      <c r="Y86" s="71"/>
      <c r="Z86" s="71"/>
      <c r="AA86" s="93">
        <f>SUM(B86:Z86)</f>
        <v>8108821.75</v>
      </c>
      <c r="AB86" s="17"/>
    </row>
    <row r="87" spans="1:28" s="19" customFormat="1" x14ac:dyDescent="0.25">
      <c r="A87" s="60" t="s">
        <v>329</v>
      </c>
      <c r="B87" s="71">
        <f>+'POAI Armoniza'!Y87</f>
        <v>5000000</v>
      </c>
      <c r="C87" s="71">
        <v>0</v>
      </c>
      <c r="D87" s="71">
        <v>0</v>
      </c>
      <c r="E87" s="71">
        <v>0</v>
      </c>
      <c r="F87" s="71">
        <v>0</v>
      </c>
      <c r="G87" s="71">
        <v>0</v>
      </c>
      <c r="H87" s="71">
        <v>0</v>
      </c>
      <c r="I87" s="71">
        <v>0</v>
      </c>
      <c r="J87" s="71">
        <v>0</v>
      </c>
      <c r="K87" s="71">
        <v>0</v>
      </c>
      <c r="L87" s="71">
        <v>0</v>
      </c>
      <c r="M87" s="71">
        <v>0</v>
      </c>
      <c r="N87" s="71">
        <v>0</v>
      </c>
      <c r="O87" s="71">
        <v>0</v>
      </c>
      <c r="P87" s="71">
        <v>0</v>
      </c>
      <c r="Q87" s="71">
        <v>0</v>
      </c>
      <c r="R87" s="71">
        <v>0</v>
      </c>
      <c r="S87" s="71">
        <v>0</v>
      </c>
      <c r="T87" s="71">
        <v>0</v>
      </c>
      <c r="U87" s="71">
        <v>0</v>
      </c>
      <c r="V87" s="71">
        <v>0</v>
      </c>
      <c r="W87" s="71">
        <v>0</v>
      </c>
      <c r="X87" s="71">
        <v>0</v>
      </c>
      <c r="Y87" s="71">
        <v>0</v>
      </c>
      <c r="Z87" s="71">
        <v>0</v>
      </c>
      <c r="AA87" s="93">
        <f>SUM(B87:Z87)</f>
        <v>5000000</v>
      </c>
      <c r="AB87" s="17"/>
    </row>
    <row r="88" spans="1:28" s="17" customFormat="1" ht="30" x14ac:dyDescent="0.25">
      <c r="A88" s="59" t="s">
        <v>446</v>
      </c>
      <c r="B88" s="70">
        <f t="shared" ref="B88:Z88" si="132">SUM(B89:B89)</f>
        <v>5000000</v>
      </c>
      <c r="C88" s="70">
        <f t="shared" si="132"/>
        <v>0</v>
      </c>
      <c r="D88" s="70">
        <f t="shared" si="132"/>
        <v>0</v>
      </c>
      <c r="E88" s="70">
        <f t="shared" si="132"/>
        <v>0</v>
      </c>
      <c r="F88" s="70">
        <f t="shared" si="132"/>
        <v>0</v>
      </c>
      <c r="G88" s="70">
        <f t="shared" si="132"/>
        <v>0</v>
      </c>
      <c r="H88" s="70">
        <f t="shared" si="132"/>
        <v>0</v>
      </c>
      <c r="I88" s="70">
        <f t="shared" si="132"/>
        <v>0</v>
      </c>
      <c r="J88" s="70">
        <f t="shared" si="132"/>
        <v>0</v>
      </c>
      <c r="K88" s="70">
        <f t="shared" si="132"/>
        <v>0</v>
      </c>
      <c r="L88" s="70">
        <f t="shared" si="132"/>
        <v>0</v>
      </c>
      <c r="M88" s="70">
        <f t="shared" si="132"/>
        <v>0</v>
      </c>
      <c r="N88" s="70">
        <f t="shared" si="132"/>
        <v>0</v>
      </c>
      <c r="O88" s="70">
        <f t="shared" si="132"/>
        <v>0</v>
      </c>
      <c r="P88" s="70">
        <f t="shared" si="132"/>
        <v>0</v>
      </c>
      <c r="Q88" s="70">
        <f t="shared" si="132"/>
        <v>0</v>
      </c>
      <c r="R88" s="70">
        <f t="shared" si="132"/>
        <v>0</v>
      </c>
      <c r="S88" s="70">
        <f t="shared" si="132"/>
        <v>0</v>
      </c>
      <c r="T88" s="70">
        <f t="shared" si="132"/>
        <v>0</v>
      </c>
      <c r="U88" s="70">
        <f t="shared" si="132"/>
        <v>0</v>
      </c>
      <c r="V88" s="70">
        <f t="shared" si="132"/>
        <v>0</v>
      </c>
      <c r="W88" s="70">
        <f t="shared" si="132"/>
        <v>0</v>
      </c>
      <c r="X88" s="70">
        <f t="shared" si="132"/>
        <v>0</v>
      </c>
      <c r="Y88" s="70">
        <f t="shared" si="132"/>
        <v>0</v>
      </c>
      <c r="Z88" s="70">
        <f t="shared" si="132"/>
        <v>0</v>
      </c>
      <c r="AA88" s="92">
        <f t="shared" ref="AA88" si="133">SUM(AA89:AA89)</f>
        <v>5000000</v>
      </c>
    </row>
    <row r="89" spans="1:28" s="19" customFormat="1" x14ac:dyDescent="0.25">
      <c r="A89" s="60" t="s">
        <v>332</v>
      </c>
      <c r="B89" s="71">
        <f>+'POAI Armoniza'!Y89</f>
        <v>5000000</v>
      </c>
      <c r="C89" s="71">
        <v>0</v>
      </c>
      <c r="D89" s="71">
        <v>0</v>
      </c>
      <c r="E89" s="71">
        <v>0</v>
      </c>
      <c r="F89" s="71">
        <v>0</v>
      </c>
      <c r="G89" s="71">
        <v>0</v>
      </c>
      <c r="H89" s="71">
        <v>0</v>
      </c>
      <c r="I89" s="71">
        <v>0</v>
      </c>
      <c r="J89" s="71">
        <v>0</v>
      </c>
      <c r="K89" s="71">
        <v>0</v>
      </c>
      <c r="L89" s="71">
        <v>0</v>
      </c>
      <c r="M89" s="71">
        <v>0</v>
      </c>
      <c r="N89" s="71">
        <v>0</v>
      </c>
      <c r="O89" s="71">
        <v>0</v>
      </c>
      <c r="P89" s="71">
        <v>0</v>
      </c>
      <c r="Q89" s="71">
        <v>0</v>
      </c>
      <c r="R89" s="71">
        <v>0</v>
      </c>
      <c r="S89" s="71">
        <v>0</v>
      </c>
      <c r="T89" s="71">
        <v>0</v>
      </c>
      <c r="U89" s="71">
        <v>0</v>
      </c>
      <c r="V89" s="71">
        <v>0</v>
      </c>
      <c r="W89" s="71">
        <v>0</v>
      </c>
      <c r="X89" s="71">
        <v>0</v>
      </c>
      <c r="Y89" s="71">
        <v>0</v>
      </c>
      <c r="Z89" s="71">
        <v>0</v>
      </c>
      <c r="AA89" s="93">
        <f>SUM(B89:Z89)</f>
        <v>5000000</v>
      </c>
      <c r="AB89" s="17"/>
    </row>
    <row r="90" spans="1:28" s="17" customFormat="1" ht="30" x14ac:dyDescent="0.25">
      <c r="A90" s="59" t="s">
        <v>447</v>
      </c>
      <c r="B90" s="70">
        <f t="shared" ref="B90:Z90" si="134">SUM(B91:B91)</f>
        <v>0</v>
      </c>
      <c r="C90" s="70">
        <f t="shared" si="134"/>
        <v>0</v>
      </c>
      <c r="D90" s="70">
        <f t="shared" si="134"/>
        <v>365960</v>
      </c>
      <c r="E90" s="70">
        <f t="shared" si="134"/>
        <v>0</v>
      </c>
      <c r="F90" s="70">
        <f t="shared" si="134"/>
        <v>0</v>
      </c>
      <c r="G90" s="70">
        <f t="shared" si="134"/>
        <v>0</v>
      </c>
      <c r="H90" s="70">
        <f t="shared" si="134"/>
        <v>0</v>
      </c>
      <c r="I90" s="70">
        <f t="shared" si="134"/>
        <v>0</v>
      </c>
      <c r="J90" s="70">
        <f t="shared" si="134"/>
        <v>0</v>
      </c>
      <c r="K90" s="70">
        <f t="shared" si="134"/>
        <v>0</v>
      </c>
      <c r="L90" s="70">
        <f t="shared" si="134"/>
        <v>0</v>
      </c>
      <c r="M90" s="70">
        <f t="shared" si="134"/>
        <v>0</v>
      </c>
      <c r="N90" s="70">
        <f t="shared" si="134"/>
        <v>0</v>
      </c>
      <c r="O90" s="70">
        <f t="shared" si="134"/>
        <v>0</v>
      </c>
      <c r="P90" s="70">
        <f t="shared" si="134"/>
        <v>0</v>
      </c>
      <c r="Q90" s="70">
        <f t="shared" si="134"/>
        <v>0</v>
      </c>
      <c r="R90" s="70">
        <f t="shared" si="134"/>
        <v>232373968.53999999</v>
      </c>
      <c r="S90" s="70">
        <f t="shared" si="134"/>
        <v>0</v>
      </c>
      <c r="T90" s="70">
        <f t="shared" si="134"/>
        <v>0</v>
      </c>
      <c r="U90" s="70">
        <f t="shared" si="134"/>
        <v>0</v>
      </c>
      <c r="V90" s="70">
        <f t="shared" si="134"/>
        <v>0</v>
      </c>
      <c r="W90" s="70">
        <f t="shared" si="134"/>
        <v>0</v>
      </c>
      <c r="X90" s="70">
        <f t="shared" si="134"/>
        <v>0</v>
      </c>
      <c r="Y90" s="70">
        <f t="shared" si="134"/>
        <v>0</v>
      </c>
      <c r="Z90" s="70">
        <f t="shared" si="134"/>
        <v>0</v>
      </c>
      <c r="AA90" s="92">
        <f t="shared" ref="AA90" si="135">SUM(AA91:AA91)</f>
        <v>232739928.53999999</v>
      </c>
    </row>
    <row r="91" spans="1:28" s="19" customFormat="1" x14ac:dyDescent="0.25">
      <c r="A91" s="60" t="s">
        <v>339</v>
      </c>
      <c r="B91" s="71">
        <v>0</v>
      </c>
      <c r="C91" s="71">
        <v>0</v>
      </c>
      <c r="D91" s="71">
        <f>+'POAI Armoniza'!D91</f>
        <v>365960</v>
      </c>
      <c r="E91" s="71">
        <v>0</v>
      </c>
      <c r="F91" s="71">
        <v>0</v>
      </c>
      <c r="G91" s="71">
        <v>0</v>
      </c>
      <c r="H91" s="71">
        <v>0</v>
      </c>
      <c r="I91" s="71">
        <v>0</v>
      </c>
      <c r="J91" s="71">
        <v>0</v>
      </c>
      <c r="K91" s="71">
        <v>0</v>
      </c>
      <c r="L91" s="71">
        <v>0</v>
      </c>
      <c r="M91" s="71">
        <v>0</v>
      </c>
      <c r="N91" s="71">
        <v>0</v>
      </c>
      <c r="O91" s="71">
        <v>0</v>
      </c>
      <c r="P91" s="71">
        <v>0</v>
      </c>
      <c r="Q91" s="71">
        <v>0</v>
      </c>
      <c r="R91" s="71">
        <f>+'POAI Armoniza'!R91+'POAI Armoniza'!AR91</f>
        <v>232373968.53999999</v>
      </c>
      <c r="S91" s="71">
        <v>0</v>
      </c>
      <c r="T91" s="71">
        <v>0</v>
      </c>
      <c r="U91" s="71">
        <v>0</v>
      </c>
      <c r="V91" s="71">
        <v>0</v>
      </c>
      <c r="W91" s="71">
        <v>0</v>
      </c>
      <c r="X91" s="71">
        <v>0</v>
      </c>
      <c r="Y91" s="71">
        <v>0</v>
      </c>
      <c r="Z91" s="71">
        <v>0</v>
      </c>
      <c r="AA91" s="93">
        <f>SUM(B91:Z91)</f>
        <v>232739928.53999999</v>
      </c>
      <c r="AB91" s="17"/>
    </row>
    <row r="92" spans="1:28" s="17" customFormat="1" ht="30" x14ac:dyDescent="0.25">
      <c r="A92" s="59" t="s">
        <v>448</v>
      </c>
      <c r="B92" s="70">
        <f t="shared" ref="B92:Z92" si="136">SUM(B93:B93)</f>
        <v>0</v>
      </c>
      <c r="C92" s="70">
        <f t="shared" si="136"/>
        <v>0</v>
      </c>
      <c r="D92" s="70">
        <f t="shared" si="136"/>
        <v>0</v>
      </c>
      <c r="E92" s="70">
        <f t="shared" si="136"/>
        <v>0</v>
      </c>
      <c r="F92" s="70">
        <f t="shared" si="136"/>
        <v>0</v>
      </c>
      <c r="G92" s="70">
        <f t="shared" si="136"/>
        <v>0</v>
      </c>
      <c r="H92" s="70">
        <f t="shared" si="136"/>
        <v>0</v>
      </c>
      <c r="I92" s="70">
        <f t="shared" si="136"/>
        <v>0</v>
      </c>
      <c r="J92" s="70">
        <f t="shared" si="136"/>
        <v>0</v>
      </c>
      <c r="K92" s="70">
        <f t="shared" si="136"/>
        <v>0</v>
      </c>
      <c r="L92" s="70">
        <f t="shared" si="136"/>
        <v>0</v>
      </c>
      <c r="M92" s="70">
        <f t="shared" si="136"/>
        <v>0</v>
      </c>
      <c r="N92" s="70">
        <f t="shared" si="136"/>
        <v>0</v>
      </c>
      <c r="O92" s="70">
        <f t="shared" si="136"/>
        <v>0</v>
      </c>
      <c r="P92" s="70">
        <f t="shared" si="136"/>
        <v>0</v>
      </c>
      <c r="Q92" s="70">
        <f t="shared" si="136"/>
        <v>0</v>
      </c>
      <c r="R92" s="70">
        <f t="shared" si="136"/>
        <v>5977633</v>
      </c>
      <c r="S92" s="70">
        <f t="shared" si="136"/>
        <v>0</v>
      </c>
      <c r="T92" s="70">
        <f t="shared" si="136"/>
        <v>0</v>
      </c>
      <c r="U92" s="70">
        <f t="shared" si="136"/>
        <v>0</v>
      </c>
      <c r="V92" s="70">
        <f t="shared" si="136"/>
        <v>0</v>
      </c>
      <c r="W92" s="70">
        <f t="shared" si="136"/>
        <v>0</v>
      </c>
      <c r="X92" s="70">
        <f t="shared" si="136"/>
        <v>0</v>
      </c>
      <c r="Y92" s="70">
        <f t="shared" si="136"/>
        <v>0</v>
      </c>
      <c r="Z92" s="70">
        <f t="shared" si="136"/>
        <v>0</v>
      </c>
      <c r="AA92" s="92">
        <f t="shared" ref="AA92" si="137">SUM(AA93:AA93)</f>
        <v>5977633</v>
      </c>
    </row>
    <row r="93" spans="1:28" s="19" customFormat="1" ht="30" x14ac:dyDescent="0.25">
      <c r="A93" s="60" t="s">
        <v>355</v>
      </c>
      <c r="B93" s="71">
        <v>0</v>
      </c>
      <c r="C93" s="71">
        <v>0</v>
      </c>
      <c r="D93" s="71">
        <v>0</v>
      </c>
      <c r="E93" s="71">
        <v>0</v>
      </c>
      <c r="F93" s="71">
        <v>0</v>
      </c>
      <c r="G93" s="71">
        <v>0</v>
      </c>
      <c r="H93" s="71">
        <v>0</v>
      </c>
      <c r="I93" s="71">
        <v>0</v>
      </c>
      <c r="J93" s="71">
        <v>0</v>
      </c>
      <c r="K93" s="71">
        <v>0</v>
      </c>
      <c r="L93" s="71">
        <v>0</v>
      </c>
      <c r="M93" s="71">
        <v>0</v>
      </c>
      <c r="N93" s="71">
        <v>0</v>
      </c>
      <c r="O93" s="71">
        <v>0</v>
      </c>
      <c r="P93" s="71">
        <v>0</v>
      </c>
      <c r="Q93" s="71">
        <v>0</v>
      </c>
      <c r="R93" s="71">
        <f>+'POAI Armoniza'!R93</f>
        <v>5977633</v>
      </c>
      <c r="S93" s="71">
        <v>0</v>
      </c>
      <c r="T93" s="71">
        <v>0</v>
      </c>
      <c r="U93" s="71">
        <v>0</v>
      </c>
      <c r="V93" s="71">
        <v>0</v>
      </c>
      <c r="W93" s="71">
        <v>0</v>
      </c>
      <c r="X93" s="71">
        <v>0</v>
      </c>
      <c r="Y93" s="71">
        <v>0</v>
      </c>
      <c r="Z93" s="71">
        <v>0</v>
      </c>
      <c r="AA93" s="93">
        <f>SUM(B93:Z93)</f>
        <v>5977633</v>
      </c>
      <c r="AB93" s="17"/>
    </row>
    <row r="94" spans="1:28" s="17" customFormat="1" ht="30" x14ac:dyDescent="0.25">
      <c r="A94" s="59" t="s">
        <v>449</v>
      </c>
      <c r="B94" s="70">
        <f t="shared" ref="B94:Z94" si="138">SUM(B95:B95)</f>
        <v>0</v>
      </c>
      <c r="C94" s="70">
        <f t="shared" si="138"/>
        <v>0</v>
      </c>
      <c r="D94" s="70">
        <f t="shared" si="138"/>
        <v>0</v>
      </c>
      <c r="E94" s="70">
        <f t="shared" si="138"/>
        <v>0</v>
      </c>
      <c r="F94" s="70">
        <f t="shared" si="138"/>
        <v>0</v>
      </c>
      <c r="G94" s="70">
        <f t="shared" si="138"/>
        <v>0</v>
      </c>
      <c r="H94" s="70">
        <f t="shared" si="138"/>
        <v>0</v>
      </c>
      <c r="I94" s="70">
        <f t="shared" si="138"/>
        <v>0</v>
      </c>
      <c r="J94" s="70">
        <f t="shared" si="138"/>
        <v>0</v>
      </c>
      <c r="K94" s="70">
        <f t="shared" si="138"/>
        <v>0</v>
      </c>
      <c r="L94" s="70">
        <f t="shared" si="138"/>
        <v>0</v>
      </c>
      <c r="M94" s="70">
        <f t="shared" si="138"/>
        <v>0</v>
      </c>
      <c r="N94" s="70">
        <f t="shared" si="138"/>
        <v>0</v>
      </c>
      <c r="O94" s="70">
        <f t="shared" si="138"/>
        <v>0</v>
      </c>
      <c r="P94" s="70">
        <f t="shared" si="138"/>
        <v>0</v>
      </c>
      <c r="Q94" s="70">
        <f t="shared" si="138"/>
        <v>0</v>
      </c>
      <c r="R94" s="70">
        <f t="shared" si="138"/>
        <v>0</v>
      </c>
      <c r="S94" s="70">
        <f t="shared" si="138"/>
        <v>0</v>
      </c>
      <c r="T94" s="70">
        <f t="shared" si="138"/>
        <v>0</v>
      </c>
      <c r="U94" s="70">
        <f t="shared" si="138"/>
        <v>0</v>
      </c>
      <c r="V94" s="70">
        <f t="shared" si="138"/>
        <v>0</v>
      </c>
      <c r="W94" s="70">
        <f t="shared" si="138"/>
        <v>0</v>
      </c>
      <c r="X94" s="70">
        <f t="shared" si="138"/>
        <v>0</v>
      </c>
      <c r="Y94" s="70">
        <f t="shared" si="138"/>
        <v>0</v>
      </c>
      <c r="Z94" s="70">
        <f t="shared" si="138"/>
        <v>0</v>
      </c>
      <c r="AA94" s="92">
        <f t="shared" ref="AA94" si="139">SUM(AA95:AA95)</f>
        <v>0</v>
      </c>
    </row>
    <row r="95" spans="1:28" s="19" customFormat="1" x14ac:dyDescent="0.25">
      <c r="A95" s="60" t="s">
        <v>387</v>
      </c>
      <c r="B95" s="71">
        <v>0</v>
      </c>
      <c r="C95" s="71">
        <v>0</v>
      </c>
      <c r="D95" s="71">
        <v>0</v>
      </c>
      <c r="E95" s="71">
        <v>0</v>
      </c>
      <c r="F95" s="71">
        <v>0</v>
      </c>
      <c r="G95" s="71">
        <v>0</v>
      </c>
      <c r="H95" s="71">
        <v>0</v>
      </c>
      <c r="I95" s="71">
        <v>0</v>
      </c>
      <c r="J95" s="71">
        <v>0</v>
      </c>
      <c r="K95" s="71">
        <v>0</v>
      </c>
      <c r="L95" s="71">
        <v>0</v>
      </c>
      <c r="M95" s="71">
        <v>0</v>
      </c>
      <c r="N95" s="71">
        <v>0</v>
      </c>
      <c r="O95" s="71">
        <v>0</v>
      </c>
      <c r="P95" s="71">
        <v>0</v>
      </c>
      <c r="Q95" s="71">
        <v>0</v>
      </c>
      <c r="R95" s="71">
        <v>0</v>
      </c>
      <c r="S95" s="71">
        <v>0</v>
      </c>
      <c r="T95" s="71">
        <v>0</v>
      </c>
      <c r="U95" s="71">
        <v>0</v>
      </c>
      <c r="V95" s="71">
        <v>0</v>
      </c>
      <c r="W95" s="71">
        <v>0</v>
      </c>
      <c r="X95" s="71">
        <v>0</v>
      </c>
      <c r="Y95" s="71">
        <v>0</v>
      </c>
      <c r="Z95" s="71">
        <v>0</v>
      </c>
      <c r="AA95" s="93">
        <f>SUM(B95:Z95)</f>
        <v>0</v>
      </c>
      <c r="AB95" s="17"/>
    </row>
    <row r="96" spans="1:28" s="17" customFormat="1" ht="30" x14ac:dyDescent="0.25">
      <c r="A96" s="59" t="s">
        <v>450</v>
      </c>
      <c r="B96" s="70">
        <f t="shared" ref="B96:Z96" si="140">SUM(B97:B97)</f>
        <v>8000000</v>
      </c>
      <c r="C96" s="70">
        <f t="shared" si="140"/>
        <v>0</v>
      </c>
      <c r="D96" s="70">
        <f t="shared" si="140"/>
        <v>0</v>
      </c>
      <c r="E96" s="70">
        <f t="shared" si="140"/>
        <v>0</v>
      </c>
      <c r="F96" s="70">
        <f t="shared" si="140"/>
        <v>0</v>
      </c>
      <c r="G96" s="70">
        <f t="shared" si="140"/>
        <v>0</v>
      </c>
      <c r="H96" s="70">
        <f t="shared" si="140"/>
        <v>0</v>
      </c>
      <c r="I96" s="70">
        <f t="shared" si="140"/>
        <v>0</v>
      </c>
      <c r="J96" s="70">
        <f t="shared" si="140"/>
        <v>0</v>
      </c>
      <c r="K96" s="70">
        <f t="shared" si="140"/>
        <v>0</v>
      </c>
      <c r="L96" s="70">
        <f t="shared" si="140"/>
        <v>0</v>
      </c>
      <c r="M96" s="70">
        <f t="shared" si="140"/>
        <v>0</v>
      </c>
      <c r="N96" s="70">
        <f t="shared" si="140"/>
        <v>0</v>
      </c>
      <c r="O96" s="70">
        <f t="shared" si="140"/>
        <v>0</v>
      </c>
      <c r="P96" s="70">
        <f t="shared" si="140"/>
        <v>0</v>
      </c>
      <c r="Q96" s="70">
        <f t="shared" si="140"/>
        <v>0</v>
      </c>
      <c r="R96" s="70">
        <f t="shared" si="140"/>
        <v>0</v>
      </c>
      <c r="S96" s="70">
        <f t="shared" si="140"/>
        <v>0</v>
      </c>
      <c r="T96" s="70">
        <f t="shared" si="140"/>
        <v>0</v>
      </c>
      <c r="U96" s="70">
        <f t="shared" si="140"/>
        <v>0</v>
      </c>
      <c r="V96" s="70">
        <f t="shared" si="140"/>
        <v>0</v>
      </c>
      <c r="W96" s="70">
        <f t="shared" si="140"/>
        <v>0</v>
      </c>
      <c r="X96" s="70">
        <f t="shared" si="140"/>
        <v>0</v>
      </c>
      <c r="Y96" s="70">
        <f t="shared" si="140"/>
        <v>0</v>
      </c>
      <c r="Z96" s="70">
        <f t="shared" si="140"/>
        <v>0</v>
      </c>
      <c r="AA96" s="92">
        <f t="shared" ref="AA96" si="141">SUM(AA97:AA97)</f>
        <v>8000000</v>
      </c>
    </row>
    <row r="97" spans="1:33" s="19" customFormat="1" ht="30" x14ac:dyDescent="0.25">
      <c r="A97" s="60" t="s">
        <v>356</v>
      </c>
      <c r="B97" s="71">
        <f>+'POAI Armoniza'!Y97</f>
        <v>8000000</v>
      </c>
      <c r="C97" s="71"/>
      <c r="D97" s="71"/>
      <c r="E97" s="71"/>
      <c r="F97" s="71"/>
      <c r="G97" s="71"/>
      <c r="H97" s="71"/>
      <c r="I97" s="71"/>
      <c r="J97" s="71"/>
      <c r="K97" s="71"/>
      <c r="L97" s="71"/>
      <c r="M97" s="71"/>
      <c r="N97" s="71"/>
      <c r="O97" s="71"/>
      <c r="P97" s="71"/>
      <c r="Q97" s="71"/>
      <c r="R97" s="71"/>
      <c r="S97" s="71"/>
      <c r="T97" s="71"/>
      <c r="U97" s="71"/>
      <c r="V97" s="71"/>
      <c r="W97" s="71"/>
      <c r="X97" s="71"/>
      <c r="Y97" s="71"/>
      <c r="Z97" s="71"/>
      <c r="AA97" s="93">
        <f>SUM(B97:Z97)</f>
        <v>8000000</v>
      </c>
      <c r="AB97" s="17"/>
    </row>
    <row r="98" spans="1:33" s="17" customFormat="1" ht="30" x14ac:dyDescent="0.25">
      <c r="A98" s="59" t="s">
        <v>451</v>
      </c>
      <c r="B98" s="70">
        <f t="shared" ref="B98:Z98" si="142">SUM(B99:B99)</f>
        <v>0</v>
      </c>
      <c r="C98" s="70">
        <f t="shared" si="142"/>
        <v>0</v>
      </c>
      <c r="D98" s="70">
        <f t="shared" si="142"/>
        <v>0</v>
      </c>
      <c r="E98" s="70">
        <f t="shared" si="142"/>
        <v>0</v>
      </c>
      <c r="F98" s="70">
        <f t="shared" si="142"/>
        <v>0</v>
      </c>
      <c r="G98" s="70">
        <f t="shared" si="142"/>
        <v>0</v>
      </c>
      <c r="H98" s="70">
        <f t="shared" si="142"/>
        <v>0</v>
      </c>
      <c r="I98" s="70">
        <f t="shared" si="142"/>
        <v>0</v>
      </c>
      <c r="J98" s="70">
        <f t="shared" si="142"/>
        <v>0</v>
      </c>
      <c r="K98" s="70">
        <f t="shared" si="142"/>
        <v>0</v>
      </c>
      <c r="L98" s="70">
        <f t="shared" si="142"/>
        <v>0</v>
      </c>
      <c r="M98" s="70">
        <f t="shared" si="142"/>
        <v>0</v>
      </c>
      <c r="N98" s="70">
        <f t="shared" si="142"/>
        <v>0</v>
      </c>
      <c r="O98" s="70">
        <f t="shared" si="142"/>
        <v>0</v>
      </c>
      <c r="P98" s="70">
        <f t="shared" si="142"/>
        <v>0</v>
      </c>
      <c r="Q98" s="70">
        <f t="shared" si="142"/>
        <v>0</v>
      </c>
      <c r="R98" s="70">
        <f t="shared" si="142"/>
        <v>0</v>
      </c>
      <c r="S98" s="70">
        <f t="shared" si="142"/>
        <v>0</v>
      </c>
      <c r="T98" s="70">
        <f t="shared" si="142"/>
        <v>0</v>
      </c>
      <c r="U98" s="70">
        <f t="shared" si="142"/>
        <v>0</v>
      </c>
      <c r="V98" s="70">
        <f t="shared" si="142"/>
        <v>0</v>
      </c>
      <c r="W98" s="70">
        <f t="shared" si="142"/>
        <v>0</v>
      </c>
      <c r="X98" s="70">
        <f t="shared" si="142"/>
        <v>0</v>
      </c>
      <c r="Y98" s="70">
        <f t="shared" si="142"/>
        <v>0</v>
      </c>
      <c r="Z98" s="70">
        <f t="shared" si="142"/>
        <v>0</v>
      </c>
      <c r="AA98" s="92">
        <f t="shared" ref="AA98" si="143">SUM(AA99:AA99)</f>
        <v>0</v>
      </c>
    </row>
    <row r="99" spans="1:33" s="19" customFormat="1" x14ac:dyDescent="0.25">
      <c r="A99" s="60" t="s">
        <v>623</v>
      </c>
      <c r="B99" s="71">
        <v>0</v>
      </c>
      <c r="C99" s="71">
        <v>0</v>
      </c>
      <c r="D99" s="71">
        <v>0</v>
      </c>
      <c r="E99" s="71">
        <v>0</v>
      </c>
      <c r="F99" s="71">
        <v>0</v>
      </c>
      <c r="G99" s="71">
        <v>0</v>
      </c>
      <c r="H99" s="71">
        <v>0</v>
      </c>
      <c r="I99" s="71">
        <v>0</v>
      </c>
      <c r="J99" s="71">
        <v>0</v>
      </c>
      <c r="K99" s="71">
        <v>0</v>
      </c>
      <c r="L99" s="71">
        <v>0</v>
      </c>
      <c r="M99" s="71">
        <v>0</v>
      </c>
      <c r="N99" s="71">
        <v>0</v>
      </c>
      <c r="O99" s="71">
        <v>0</v>
      </c>
      <c r="P99" s="71">
        <v>0</v>
      </c>
      <c r="Q99" s="71">
        <v>0</v>
      </c>
      <c r="R99" s="71">
        <v>0</v>
      </c>
      <c r="S99" s="71">
        <v>0</v>
      </c>
      <c r="T99" s="71">
        <v>0</v>
      </c>
      <c r="U99" s="71">
        <v>0</v>
      </c>
      <c r="V99" s="71">
        <v>0</v>
      </c>
      <c r="W99" s="71">
        <v>0</v>
      </c>
      <c r="X99" s="71">
        <v>0</v>
      </c>
      <c r="Y99" s="71">
        <v>0</v>
      </c>
      <c r="Z99" s="71">
        <v>0</v>
      </c>
      <c r="AA99" s="93">
        <f>SUM(B99:Z99)</f>
        <v>0</v>
      </c>
      <c r="AB99" s="17"/>
    </row>
    <row r="100" spans="1:33" s="17" customFormat="1" ht="30" x14ac:dyDescent="0.25">
      <c r="A100" s="59" t="s">
        <v>452</v>
      </c>
      <c r="B100" s="70">
        <f t="shared" ref="B100:Z100" si="144">SUM(B101:B101)</f>
        <v>3531419</v>
      </c>
      <c r="C100" s="70">
        <f t="shared" si="144"/>
        <v>0</v>
      </c>
      <c r="D100" s="70">
        <f t="shared" si="144"/>
        <v>0</v>
      </c>
      <c r="E100" s="70">
        <f t="shared" si="144"/>
        <v>0</v>
      </c>
      <c r="F100" s="70">
        <f t="shared" si="144"/>
        <v>0</v>
      </c>
      <c r="G100" s="70">
        <f t="shared" si="144"/>
        <v>0</v>
      </c>
      <c r="H100" s="70">
        <f t="shared" si="144"/>
        <v>0</v>
      </c>
      <c r="I100" s="70">
        <f t="shared" si="144"/>
        <v>0</v>
      </c>
      <c r="J100" s="70">
        <f t="shared" si="144"/>
        <v>0</v>
      </c>
      <c r="K100" s="70">
        <f t="shared" si="144"/>
        <v>0</v>
      </c>
      <c r="L100" s="70">
        <f t="shared" si="144"/>
        <v>0</v>
      </c>
      <c r="M100" s="70">
        <f t="shared" si="144"/>
        <v>0</v>
      </c>
      <c r="N100" s="70">
        <f t="shared" si="144"/>
        <v>0</v>
      </c>
      <c r="O100" s="70">
        <f t="shared" si="144"/>
        <v>0</v>
      </c>
      <c r="P100" s="70">
        <f t="shared" si="144"/>
        <v>0</v>
      </c>
      <c r="Q100" s="70">
        <f t="shared" si="144"/>
        <v>0</v>
      </c>
      <c r="R100" s="70">
        <f t="shared" si="144"/>
        <v>0</v>
      </c>
      <c r="S100" s="70">
        <f t="shared" si="144"/>
        <v>0</v>
      </c>
      <c r="T100" s="70">
        <f t="shared" si="144"/>
        <v>0</v>
      </c>
      <c r="U100" s="70">
        <f t="shared" si="144"/>
        <v>0</v>
      </c>
      <c r="V100" s="70">
        <f t="shared" si="144"/>
        <v>0</v>
      </c>
      <c r="W100" s="70">
        <f t="shared" si="144"/>
        <v>0</v>
      </c>
      <c r="X100" s="70">
        <f t="shared" si="144"/>
        <v>0</v>
      </c>
      <c r="Y100" s="70">
        <f t="shared" si="144"/>
        <v>0</v>
      </c>
      <c r="Z100" s="70">
        <f t="shared" si="144"/>
        <v>0</v>
      </c>
      <c r="AA100" s="92">
        <f t="shared" ref="AA100" si="145">SUM(AA101:AA101)</f>
        <v>3531419</v>
      </c>
    </row>
    <row r="101" spans="1:33" s="19" customFormat="1" ht="30" x14ac:dyDescent="0.25">
      <c r="A101" s="60" t="s">
        <v>622</v>
      </c>
      <c r="B101" s="71">
        <f>+'POAI Armoniza'!Y101</f>
        <v>3531419</v>
      </c>
      <c r="C101" s="71">
        <v>0</v>
      </c>
      <c r="D101" s="71">
        <v>0</v>
      </c>
      <c r="E101" s="71">
        <v>0</v>
      </c>
      <c r="F101" s="71">
        <v>0</v>
      </c>
      <c r="G101" s="71">
        <v>0</v>
      </c>
      <c r="H101" s="71">
        <v>0</v>
      </c>
      <c r="I101" s="71">
        <v>0</v>
      </c>
      <c r="J101" s="71">
        <v>0</v>
      </c>
      <c r="K101" s="71">
        <v>0</v>
      </c>
      <c r="L101" s="71">
        <v>0</v>
      </c>
      <c r="M101" s="71">
        <v>0</v>
      </c>
      <c r="N101" s="71">
        <v>0</v>
      </c>
      <c r="O101" s="71">
        <v>0</v>
      </c>
      <c r="P101" s="71">
        <v>0</v>
      </c>
      <c r="Q101" s="71">
        <v>0</v>
      </c>
      <c r="R101" s="71">
        <v>0</v>
      </c>
      <c r="S101" s="71">
        <v>0</v>
      </c>
      <c r="T101" s="71">
        <v>0</v>
      </c>
      <c r="U101" s="71">
        <v>0</v>
      </c>
      <c r="V101" s="71">
        <v>0</v>
      </c>
      <c r="W101" s="71">
        <v>0</v>
      </c>
      <c r="X101" s="71">
        <v>0</v>
      </c>
      <c r="Y101" s="71">
        <v>0</v>
      </c>
      <c r="Z101" s="71">
        <v>0</v>
      </c>
      <c r="AA101" s="93">
        <f>SUM(B101:Z101)</f>
        <v>3531419</v>
      </c>
      <c r="AB101" s="17"/>
    </row>
    <row r="102" spans="1:33" s="17" customFormat="1" x14ac:dyDescent="0.25">
      <c r="A102" s="64" t="s">
        <v>453</v>
      </c>
      <c r="B102" s="70">
        <f t="shared" ref="B102:Z103" si="146">+B103</f>
        <v>0</v>
      </c>
      <c r="C102" s="70">
        <f t="shared" si="146"/>
        <v>0</v>
      </c>
      <c r="D102" s="70">
        <f t="shared" si="146"/>
        <v>0</v>
      </c>
      <c r="E102" s="70">
        <f t="shared" si="146"/>
        <v>0</v>
      </c>
      <c r="F102" s="70">
        <f t="shared" si="146"/>
        <v>136493642</v>
      </c>
      <c r="G102" s="70">
        <f t="shared" si="146"/>
        <v>0</v>
      </c>
      <c r="H102" s="70">
        <f t="shared" si="146"/>
        <v>0</v>
      </c>
      <c r="I102" s="70">
        <f t="shared" si="146"/>
        <v>0</v>
      </c>
      <c r="J102" s="70">
        <f t="shared" si="146"/>
        <v>0</v>
      </c>
      <c r="K102" s="70">
        <f t="shared" si="146"/>
        <v>0</v>
      </c>
      <c r="L102" s="70">
        <f t="shared" si="146"/>
        <v>0</v>
      </c>
      <c r="M102" s="70">
        <f t="shared" si="146"/>
        <v>0</v>
      </c>
      <c r="N102" s="70">
        <f t="shared" si="146"/>
        <v>0</v>
      </c>
      <c r="O102" s="70">
        <f t="shared" si="146"/>
        <v>27006416</v>
      </c>
      <c r="P102" s="70">
        <f t="shared" si="146"/>
        <v>0</v>
      </c>
      <c r="Q102" s="70">
        <f t="shared" si="146"/>
        <v>0</v>
      </c>
      <c r="R102" s="70">
        <f t="shared" si="146"/>
        <v>0</v>
      </c>
      <c r="S102" s="70">
        <f t="shared" si="146"/>
        <v>0</v>
      </c>
      <c r="T102" s="70">
        <f t="shared" si="146"/>
        <v>0</v>
      </c>
      <c r="U102" s="70">
        <f t="shared" si="146"/>
        <v>0</v>
      </c>
      <c r="V102" s="70">
        <f t="shared" si="146"/>
        <v>0</v>
      </c>
      <c r="W102" s="70">
        <f t="shared" si="146"/>
        <v>0</v>
      </c>
      <c r="X102" s="70">
        <f t="shared" si="146"/>
        <v>0</v>
      </c>
      <c r="Y102" s="70">
        <f t="shared" si="146"/>
        <v>0</v>
      </c>
      <c r="Z102" s="70">
        <f t="shared" si="146"/>
        <v>0</v>
      </c>
      <c r="AA102" s="92">
        <f t="shared" ref="AA102:AA103" si="147">+AA103</f>
        <v>163500058</v>
      </c>
    </row>
    <row r="103" spans="1:33" s="17" customFormat="1" ht="30" x14ac:dyDescent="0.25">
      <c r="A103" s="58" t="s">
        <v>454</v>
      </c>
      <c r="B103" s="70">
        <f t="shared" si="146"/>
        <v>0</v>
      </c>
      <c r="C103" s="70">
        <f t="shared" si="146"/>
        <v>0</v>
      </c>
      <c r="D103" s="70">
        <f t="shared" si="146"/>
        <v>0</v>
      </c>
      <c r="E103" s="70">
        <f t="shared" si="146"/>
        <v>0</v>
      </c>
      <c r="F103" s="70">
        <f t="shared" si="146"/>
        <v>136493642</v>
      </c>
      <c r="G103" s="70">
        <f t="shared" si="146"/>
        <v>0</v>
      </c>
      <c r="H103" s="70">
        <f t="shared" si="146"/>
        <v>0</v>
      </c>
      <c r="I103" s="70">
        <f t="shared" si="146"/>
        <v>0</v>
      </c>
      <c r="J103" s="70">
        <f t="shared" si="146"/>
        <v>0</v>
      </c>
      <c r="K103" s="70">
        <f t="shared" si="146"/>
        <v>0</v>
      </c>
      <c r="L103" s="70">
        <f t="shared" si="146"/>
        <v>0</v>
      </c>
      <c r="M103" s="70">
        <f t="shared" si="146"/>
        <v>0</v>
      </c>
      <c r="N103" s="70">
        <f t="shared" si="146"/>
        <v>0</v>
      </c>
      <c r="O103" s="70">
        <f t="shared" si="146"/>
        <v>27006416</v>
      </c>
      <c r="P103" s="70">
        <f t="shared" si="146"/>
        <v>0</v>
      </c>
      <c r="Q103" s="70">
        <f t="shared" si="146"/>
        <v>0</v>
      </c>
      <c r="R103" s="70">
        <f t="shared" si="146"/>
        <v>0</v>
      </c>
      <c r="S103" s="70">
        <f t="shared" si="146"/>
        <v>0</v>
      </c>
      <c r="T103" s="70">
        <f t="shared" si="146"/>
        <v>0</v>
      </c>
      <c r="U103" s="70">
        <f t="shared" si="146"/>
        <v>0</v>
      </c>
      <c r="V103" s="70">
        <f t="shared" si="146"/>
        <v>0</v>
      </c>
      <c r="W103" s="70">
        <f t="shared" si="146"/>
        <v>0</v>
      </c>
      <c r="X103" s="70">
        <f t="shared" si="146"/>
        <v>0</v>
      </c>
      <c r="Y103" s="70">
        <f t="shared" si="146"/>
        <v>0</v>
      </c>
      <c r="Z103" s="70">
        <f t="shared" si="146"/>
        <v>0</v>
      </c>
      <c r="AA103" s="92">
        <f t="shared" si="147"/>
        <v>163500058</v>
      </c>
    </row>
    <row r="104" spans="1:33" s="17" customFormat="1" ht="60" x14ac:dyDescent="0.25">
      <c r="A104" s="62" t="s">
        <v>455</v>
      </c>
      <c r="B104" s="70">
        <f t="shared" ref="B104:Z104" si="148">SUM(B105:B107)</f>
        <v>0</v>
      </c>
      <c r="C104" s="70">
        <f t="shared" si="148"/>
        <v>0</v>
      </c>
      <c r="D104" s="70">
        <f t="shared" si="148"/>
        <v>0</v>
      </c>
      <c r="E104" s="70">
        <f t="shared" si="148"/>
        <v>0</v>
      </c>
      <c r="F104" s="70">
        <f t="shared" si="148"/>
        <v>136493642</v>
      </c>
      <c r="G104" s="70">
        <f t="shared" si="148"/>
        <v>0</v>
      </c>
      <c r="H104" s="70">
        <f t="shared" si="148"/>
        <v>0</v>
      </c>
      <c r="I104" s="70">
        <f t="shared" si="148"/>
        <v>0</v>
      </c>
      <c r="J104" s="70">
        <f t="shared" si="148"/>
        <v>0</v>
      </c>
      <c r="K104" s="70">
        <f t="shared" si="148"/>
        <v>0</v>
      </c>
      <c r="L104" s="70">
        <f t="shared" si="148"/>
        <v>0</v>
      </c>
      <c r="M104" s="70">
        <f t="shared" si="148"/>
        <v>0</v>
      </c>
      <c r="N104" s="70">
        <f t="shared" si="148"/>
        <v>0</v>
      </c>
      <c r="O104" s="70">
        <f t="shared" si="148"/>
        <v>27006416</v>
      </c>
      <c r="P104" s="70">
        <f t="shared" si="148"/>
        <v>0</v>
      </c>
      <c r="Q104" s="70">
        <f t="shared" si="148"/>
        <v>0</v>
      </c>
      <c r="R104" s="70">
        <f t="shared" si="148"/>
        <v>0</v>
      </c>
      <c r="S104" s="70">
        <f t="shared" si="148"/>
        <v>0</v>
      </c>
      <c r="T104" s="70">
        <f t="shared" si="148"/>
        <v>0</v>
      </c>
      <c r="U104" s="70">
        <f t="shared" ref="U104:W104" si="149">SUM(U105:U107)</f>
        <v>0</v>
      </c>
      <c r="V104" s="70">
        <f t="shared" ref="V104" si="150">SUM(V105:V107)</f>
        <v>0</v>
      </c>
      <c r="W104" s="70">
        <f t="shared" si="149"/>
        <v>0</v>
      </c>
      <c r="X104" s="70">
        <f t="shared" ref="X104" si="151">SUM(X105:X107)</f>
        <v>0</v>
      </c>
      <c r="Y104" s="70">
        <f t="shared" si="148"/>
        <v>0</v>
      </c>
      <c r="Z104" s="70">
        <f t="shared" si="148"/>
        <v>0</v>
      </c>
      <c r="AA104" s="92">
        <f t="shared" ref="AA104" si="152">SUM(AA105:AA107)</f>
        <v>163500058</v>
      </c>
    </row>
    <row r="105" spans="1:33" s="19" customFormat="1" x14ac:dyDescent="0.25">
      <c r="A105" s="60" t="s">
        <v>338</v>
      </c>
      <c r="B105" s="71">
        <v>0</v>
      </c>
      <c r="C105" s="71">
        <v>0</v>
      </c>
      <c r="D105" s="71">
        <v>0</v>
      </c>
      <c r="E105" s="71">
        <v>0</v>
      </c>
      <c r="F105" s="71">
        <f>+'POAI Armoniza'!G105+'POAI Armoniza'!AK105</f>
        <v>136493642</v>
      </c>
      <c r="G105" s="71">
        <v>0</v>
      </c>
      <c r="H105" s="71">
        <v>0</v>
      </c>
      <c r="I105" s="71">
        <v>0</v>
      </c>
      <c r="J105" s="71">
        <v>0</v>
      </c>
      <c r="K105" s="71">
        <v>0</v>
      </c>
      <c r="L105" s="71">
        <v>0</v>
      </c>
      <c r="M105" s="71">
        <v>0</v>
      </c>
      <c r="N105" s="71">
        <v>0</v>
      </c>
      <c r="O105" s="71">
        <v>0</v>
      </c>
      <c r="P105" s="71">
        <v>0</v>
      </c>
      <c r="Q105" s="71">
        <v>0</v>
      </c>
      <c r="R105" s="71">
        <v>0</v>
      </c>
      <c r="S105" s="71">
        <v>0</v>
      </c>
      <c r="T105" s="71">
        <v>0</v>
      </c>
      <c r="U105" s="71">
        <v>0</v>
      </c>
      <c r="V105" s="71">
        <v>0</v>
      </c>
      <c r="W105" s="71">
        <v>0</v>
      </c>
      <c r="X105" s="71">
        <v>0</v>
      </c>
      <c r="Y105" s="71">
        <v>0</v>
      </c>
      <c r="Z105" s="71">
        <v>0</v>
      </c>
      <c r="AA105" s="93">
        <f>SUM(B105:Z105)</f>
        <v>136493642</v>
      </c>
      <c r="AB105" s="17"/>
    </row>
    <row r="106" spans="1:33" s="19" customFormat="1" ht="45" x14ac:dyDescent="0.25">
      <c r="A106" s="60" t="s">
        <v>351</v>
      </c>
      <c r="B106" s="71">
        <v>0</v>
      </c>
      <c r="C106" s="71">
        <v>0</v>
      </c>
      <c r="D106" s="71">
        <v>0</v>
      </c>
      <c r="E106" s="71">
        <v>0</v>
      </c>
      <c r="F106" s="71">
        <v>0</v>
      </c>
      <c r="G106" s="71">
        <v>0</v>
      </c>
      <c r="H106" s="71">
        <v>0</v>
      </c>
      <c r="I106" s="71">
        <v>0</v>
      </c>
      <c r="J106" s="71">
        <v>0</v>
      </c>
      <c r="K106" s="71">
        <v>0</v>
      </c>
      <c r="L106" s="71">
        <v>0</v>
      </c>
      <c r="M106" s="71">
        <v>0</v>
      </c>
      <c r="N106" s="71">
        <v>0</v>
      </c>
      <c r="O106" s="71">
        <v>0</v>
      </c>
      <c r="P106" s="71">
        <v>0</v>
      </c>
      <c r="Q106" s="71">
        <v>0</v>
      </c>
      <c r="R106" s="71">
        <v>0</v>
      </c>
      <c r="S106" s="71">
        <v>0</v>
      </c>
      <c r="T106" s="71">
        <v>0</v>
      </c>
      <c r="U106" s="71">
        <v>0</v>
      </c>
      <c r="V106" s="71">
        <v>0</v>
      </c>
      <c r="W106" s="71">
        <v>0</v>
      </c>
      <c r="X106" s="71">
        <v>0</v>
      </c>
      <c r="Y106" s="71">
        <v>0</v>
      </c>
      <c r="Z106" s="71">
        <v>0</v>
      </c>
      <c r="AA106" s="93">
        <f>SUM(B106:Z106)</f>
        <v>0</v>
      </c>
      <c r="AB106" s="17"/>
    </row>
    <row r="107" spans="1:33" s="19" customFormat="1" ht="30" x14ac:dyDescent="0.25">
      <c r="A107" s="60" t="s">
        <v>327</v>
      </c>
      <c r="B107" s="71">
        <v>0</v>
      </c>
      <c r="C107" s="71">
        <v>0</v>
      </c>
      <c r="D107" s="71">
        <v>0</v>
      </c>
      <c r="E107" s="71">
        <v>0</v>
      </c>
      <c r="F107" s="71">
        <v>0</v>
      </c>
      <c r="G107" s="71">
        <v>0</v>
      </c>
      <c r="H107" s="71">
        <v>0</v>
      </c>
      <c r="I107" s="71">
        <v>0</v>
      </c>
      <c r="J107" s="71">
        <v>0</v>
      </c>
      <c r="K107" s="71">
        <v>0</v>
      </c>
      <c r="L107" s="71">
        <v>0</v>
      </c>
      <c r="M107" s="71">
        <v>0</v>
      </c>
      <c r="N107" s="71">
        <v>0</v>
      </c>
      <c r="O107" s="71">
        <f>+'POAI Armoniza'!O107+'POAI Armoniza'!Z107</f>
        <v>27006416</v>
      </c>
      <c r="P107" s="71">
        <v>0</v>
      </c>
      <c r="Q107" s="71">
        <v>0</v>
      </c>
      <c r="R107" s="71">
        <v>0</v>
      </c>
      <c r="S107" s="71">
        <v>0</v>
      </c>
      <c r="T107" s="71">
        <v>0</v>
      </c>
      <c r="U107" s="71">
        <v>0</v>
      </c>
      <c r="V107" s="71">
        <v>0</v>
      </c>
      <c r="W107" s="71">
        <v>0</v>
      </c>
      <c r="X107" s="71">
        <v>0</v>
      </c>
      <c r="Y107" s="71">
        <v>0</v>
      </c>
      <c r="Z107" s="71">
        <v>0</v>
      </c>
      <c r="AA107" s="93">
        <f>SUM(B107:Z107)</f>
        <v>27006416</v>
      </c>
      <c r="AB107" s="17"/>
    </row>
    <row r="108" spans="1:33" s="17" customFormat="1" x14ac:dyDescent="0.25">
      <c r="A108" s="57" t="s">
        <v>456</v>
      </c>
      <c r="B108" s="70">
        <f t="shared" ref="B108:Z108" si="153">+B109+B113+B120</f>
        <v>20000000</v>
      </c>
      <c r="C108" s="70">
        <f t="shared" si="153"/>
        <v>0</v>
      </c>
      <c r="D108" s="70">
        <f t="shared" si="153"/>
        <v>0</v>
      </c>
      <c r="E108" s="70">
        <f t="shared" si="153"/>
        <v>0</v>
      </c>
      <c r="F108" s="70">
        <f t="shared" si="153"/>
        <v>0</v>
      </c>
      <c r="G108" s="70">
        <f t="shared" si="153"/>
        <v>0</v>
      </c>
      <c r="H108" s="70">
        <f t="shared" si="153"/>
        <v>357248117</v>
      </c>
      <c r="I108" s="70">
        <f t="shared" si="153"/>
        <v>0</v>
      </c>
      <c r="J108" s="70">
        <f t="shared" si="153"/>
        <v>0</v>
      </c>
      <c r="K108" s="70">
        <f t="shared" si="153"/>
        <v>0</v>
      </c>
      <c r="L108" s="70">
        <f t="shared" si="153"/>
        <v>0</v>
      </c>
      <c r="M108" s="70">
        <f t="shared" si="153"/>
        <v>0</v>
      </c>
      <c r="N108" s="70">
        <f t="shared" si="153"/>
        <v>578837252.43999994</v>
      </c>
      <c r="O108" s="70">
        <f t="shared" si="153"/>
        <v>0</v>
      </c>
      <c r="P108" s="70">
        <f t="shared" si="153"/>
        <v>0</v>
      </c>
      <c r="Q108" s="70">
        <f t="shared" si="153"/>
        <v>0</v>
      </c>
      <c r="R108" s="70">
        <f t="shared" si="153"/>
        <v>86000000</v>
      </c>
      <c r="S108" s="70">
        <f t="shared" si="153"/>
        <v>0</v>
      </c>
      <c r="T108" s="70">
        <f t="shared" si="153"/>
        <v>0</v>
      </c>
      <c r="U108" s="70">
        <f t="shared" ref="U108:W108" si="154">+U109+U113+U120</f>
        <v>0</v>
      </c>
      <c r="V108" s="70">
        <f t="shared" ref="V108" si="155">+V109+V113+V120</f>
        <v>0</v>
      </c>
      <c r="W108" s="70">
        <f t="shared" si="154"/>
        <v>0</v>
      </c>
      <c r="X108" s="70">
        <f t="shared" ref="X108" si="156">+X109+X113+X120</f>
        <v>10612348.449999999</v>
      </c>
      <c r="Y108" s="70">
        <f t="shared" si="153"/>
        <v>7544480.3599999994</v>
      </c>
      <c r="Z108" s="70">
        <f t="shared" si="153"/>
        <v>0</v>
      </c>
      <c r="AA108" s="92">
        <f t="shared" ref="AA108" si="157">+AA109+AA113+AA120</f>
        <v>1060242198.25</v>
      </c>
      <c r="AC108" s="20"/>
      <c r="AD108" s="20"/>
      <c r="AE108" s="20"/>
      <c r="AF108" s="20"/>
      <c r="AG108" s="20"/>
    </row>
    <row r="109" spans="1:33" s="17" customFormat="1" ht="30" x14ac:dyDescent="0.25">
      <c r="A109" s="58" t="s">
        <v>457</v>
      </c>
      <c r="B109" s="70">
        <f t="shared" ref="B109:Z109" si="158">+B110</f>
        <v>20000000</v>
      </c>
      <c r="C109" s="70">
        <f t="shared" si="158"/>
        <v>0</v>
      </c>
      <c r="D109" s="70">
        <f t="shared" si="158"/>
        <v>0</v>
      </c>
      <c r="E109" s="70">
        <f t="shared" si="158"/>
        <v>0</v>
      </c>
      <c r="F109" s="70">
        <f t="shared" si="158"/>
        <v>0</v>
      </c>
      <c r="G109" s="70">
        <f t="shared" si="158"/>
        <v>0</v>
      </c>
      <c r="H109" s="70">
        <f t="shared" si="158"/>
        <v>357248117</v>
      </c>
      <c r="I109" s="70">
        <f t="shared" si="158"/>
        <v>0</v>
      </c>
      <c r="J109" s="70">
        <f t="shared" si="158"/>
        <v>0</v>
      </c>
      <c r="K109" s="70">
        <f t="shared" si="158"/>
        <v>0</v>
      </c>
      <c r="L109" s="70">
        <f t="shared" si="158"/>
        <v>0</v>
      </c>
      <c r="M109" s="70">
        <f t="shared" si="158"/>
        <v>0</v>
      </c>
      <c r="N109" s="70">
        <f t="shared" si="158"/>
        <v>0</v>
      </c>
      <c r="O109" s="70">
        <f t="shared" si="158"/>
        <v>0</v>
      </c>
      <c r="P109" s="70">
        <f t="shared" si="158"/>
        <v>0</v>
      </c>
      <c r="Q109" s="70">
        <f t="shared" si="158"/>
        <v>0</v>
      </c>
      <c r="R109" s="70">
        <f t="shared" si="158"/>
        <v>0</v>
      </c>
      <c r="S109" s="70">
        <f t="shared" si="158"/>
        <v>0</v>
      </c>
      <c r="T109" s="70">
        <f t="shared" si="158"/>
        <v>0</v>
      </c>
      <c r="U109" s="70">
        <f t="shared" si="158"/>
        <v>0</v>
      </c>
      <c r="V109" s="70">
        <f t="shared" si="158"/>
        <v>0</v>
      </c>
      <c r="W109" s="70">
        <f t="shared" si="158"/>
        <v>0</v>
      </c>
      <c r="X109" s="70">
        <f t="shared" si="158"/>
        <v>0</v>
      </c>
      <c r="Y109" s="70">
        <f t="shared" si="158"/>
        <v>7544480.3599999994</v>
      </c>
      <c r="Z109" s="70">
        <f t="shared" si="158"/>
        <v>0</v>
      </c>
      <c r="AA109" s="92">
        <f t="shared" ref="AA109" si="159">+AA110</f>
        <v>384792597.36000001</v>
      </c>
    </row>
    <row r="110" spans="1:33" s="17" customFormat="1" ht="30" x14ac:dyDescent="0.25">
      <c r="A110" s="59" t="s">
        <v>458</v>
      </c>
      <c r="B110" s="70">
        <f t="shared" ref="B110:Z110" si="160">SUM(B111:B112)</f>
        <v>20000000</v>
      </c>
      <c r="C110" s="70">
        <f t="shared" si="160"/>
        <v>0</v>
      </c>
      <c r="D110" s="70">
        <f t="shared" si="160"/>
        <v>0</v>
      </c>
      <c r="E110" s="70">
        <f t="shared" si="160"/>
        <v>0</v>
      </c>
      <c r="F110" s="70">
        <f t="shared" si="160"/>
        <v>0</v>
      </c>
      <c r="G110" s="70">
        <f t="shared" si="160"/>
        <v>0</v>
      </c>
      <c r="H110" s="70">
        <f t="shared" si="160"/>
        <v>357248117</v>
      </c>
      <c r="I110" s="70">
        <f t="shared" si="160"/>
        <v>0</v>
      </c>
      <c r="J110" s="70">
        <f t="shared" si="160"/>
        <v>0</v>
      </c>
      <c r="K110" s="70">
        <f t="shared" si="160"/>
        <v>0</v>
      </c>
      <c r="L110" s="70">
        <f t="shared" si="160"/>
        <v>0</v>
      </c>
      <c r="M110" s="70">
        <f t="shared" si="160"/>
        <v>0</v>
      </c>
      <c r="N110" s="70">
        <f t="shared" si="160"/>
        <v>0</v>
      </c>
      <c r="O110" s="70">
        <f t="shared" si="160"/>
        <v>0</v>
      </c>
      <c r="P110" s="70">
        <f t="shared" si="160"/>
        <v>0</v>
      </c>
      <c r="Q110" s="70">
        <f t="shared" si="160"/>
        <v>0</v>
      </c>
      <c r="R110" s="70">
        <f t="shared" si="160"/>
        <v>0</v>
      </c>
      <c r="S110" s="70">
        <f t="shared" si="160"/>
        <v>0</v>
      </c>
      <c r="T110" s="70">
        <f t="shared" si="160"/>
        <v>0</v>
      </c>
      <c r="U110" s="70">
        <f t="shared" ref="U110:W110" si="161">SUM(U111:U112)</f>
        <v>0</v>
      </c>
      <c r="V110" s="70">
        <f t="shared" ref="V110" si="162">SUM(V111:V112)</f>
        <v>0</v>
      </c>
      <c r="W110" s="70">
        <f t="shared" si="161"/>
        <v>0</v>
      </c>
      <c r="X110" s="70">
        <f t="shared" ref="X110" si="163">SUM(X111:X112)</f>
        <v>0</v>
      </c>
      <c r="Y110" s="70">
        <f t="shared" si="160"/>
        <v>7544480.3599999994</v>
      </c>
      <c r="Z110" s="70">
        <f t="shared" si="160"/>
        <v>0</v>
      </c>
      <c r="AA110" s="92">
        <f t="shared" ref="AA110" si="164">SUM(AA111:AA112)</f>
        <v>384792597.36000001</v>
      </c>
    </row>
    <row r="111" spans="1:33" s="66" customFormat="1" ht="30" x14ac:dyDescent="0.25">
      <c r="A111" s="60" t="s">
        <v>340</v>
      </c>
      <c r="B111" s="71">
        <v>0</v>
      </c>
      <c r="C111" s="71">
        <v>0</v>
      </c>
      <c r="D111" s="71">
        <v>0</v>
      </c>
      <c r="E111" s="71">
        <v>0</v>
      </c>
      <c r="F111" s="71">
        <v>0</v>
      </c>
      <c r="G111" s="71">
        <v>0</v>
      </c>
      <c r="H111" s="71">
        <f>+'POAI Armoniza'!H111</f>
        <v>357248117</v>
      </c>
      <c r="I111" s="71">
        <v>0</v>
      </c>
      <c r="J111" s="71">
        <v>0</v>
      </c>
      <c r="K111" s="71">
        <v>0</v>
      </c>
      <c r="L111" s="71">
        <v>0</v>
      </c>
      <c r="M111" s="71">
        <v>0</v>
      </c>
      <c r="N111" s="71">
        <v>0</v>
      </c>
      <c r="O111" s="71">
        <v>0</v>
      </c>
      <c r="P111" s="71">
        <v>0</v>
      </c>
      <c r="Q111" s="71">
        <v>0</v>
      </c>
      <c r="R111" s="71">
        <v>0</v>
      </c>
      <c r="S111" s="71">
        <v>0</v>
      </c>
      <c r="T111" s="71">
        <v>0</v>
      </c>
      <c r="U111" s="71">
        <v>0</v>
      </c>
      <c r="V111" s="71">
        <v>0</v>
      </c>
      <c r="W111" s="71">
        <v>0</v>
      </c>
      <c r="X111" s="71">
        <v>0</v>
      </c>
      <c r="Y111" s="71">
        <v>0</v>
      </c>
      <c r="Z111" s="71">
        <v>0</v>
      </c>
      <c r="AA111" s="93">
        <f>SUM(B111:Z111)</f>
        <v>357248117</v>
      </c>
      <c r="AB111" s="17"/>
    </row>
    <row r="112" spans="1:33" s="66" customFormat="1" ht="30" x14ac:dyDescent="0.25">
      <c r="A112" s="60" t="s">
        <v>518</v>
      </c>
      <c r="B112" s="71">
        <f>+'POAI Armoniza'!Y112</f>
        <v>20000000</v>
      </c>
      <c r="C112" s="71">
        <v>0</v>
      </c>
      <c r="D112" s="71">
        <v>0</v>
      </c>
      <c r="E112" s="71">
        <v>0</v>
      </c>
      <c r="F112" s="71">
        <v>0</v>
      </c>
      <c r="G112" s="71">
        <v>0</v>
      </c>
      <c r="H112" s="71">
        <v>0</v>
      </c>
      <c r="I112" s="71">
        <v>0</v>
      </c>
      <c r="J112" s="71">
        <v>0</v>
      </c>
      <c r="K112" s="71">
        <v>0</v>
      </c>
      <c r="L112" s="71">
        <v>0</v>
      </c>
      <c r="M112" s="71">
        <v>0</v>
      </c>
      <c r="N112" s="71">
        <v>0</v>
      </c>
      <c r="O112" s="71">
        <v>0</v>
      </c>
      <c r="P112" s="71">
        <v>0</v>
      </c>
      <c r="Q112" s="71">
        <v>0</v>
      </c>
      <c r="R112" s="71">
        <v>0</v>
      </c>
      <c r="S112" s="71">
        <v>0</v>
      </c>
      <c r="T112" s="71">
        <v>0</v>
      </c>
      <c r="U112" s="71">
        <v>0</v>
      </c>
      <c r="V112" s="71">
        <v>0</v>
      </c>
      <c r="W112" s="71">
        <v>0</v>
      </c>
      <c r="X112" s="71">
        <v>0</v>
      </c>
      <c r="Y112" s="71">
        <f>+'POAI Armoniza'!S112+'POAI Armoniza'!AT112+'POAI Armoniza'!BA112</f>
        <v>7544480.3599999994</v>
      </c>
      <c r="Z112" s="71">
        <v>0</v>
      </c>
      <c r="AA112" s="93">
        <f>SUM(B112:Z112)</f>
        <v>27544480.359999999</v>
      </c>
      <c r="AB112" s="17"/>
    </row>
    <row r="113" spans="1:28" s="17" customFormat="1" ht="45" x14ac:dyDescent="0.25">
      <c r="A113" s="58" t="s">
        <v>459</v>
      </c>
      <c r="B113" s="70">
        <f t="shared" ref="B113:Z113" si="165">+B114+B116+B118</f>
        <v>0</v>
      </c>
      <c r="C113" s="70">
        <f t="shared" si="165"/>
        <v>0</v>
      </c>
      <c r="D113" s="70">
        <f t="shared" si="165"/>
        <v>0</v>
      </c>
      <c r="E113" s="70">
        <f t="shared" si="165"/>
        <v>0</v>
      </c>
      <c r="F113" s="70">
        <f t="shared" si="165"/>
        <v>0</v>
      </c>
      <c r="G113" s="70">
        <f t="shared" si="165"/>
        <v>0</v>
      </c>
      <c r="H113" s="70">
        <f t="shared" si="165"/>
        <v>0</v>
      </c>
      <c r="I113" s="70">
        <f t="shared" si="165"/>
        <v>0</v>
      </c>
      <c r="J113" s="70">
        <f t="shared" si="165"/>
        <v>0</v>
      </c>
      <c r="K113" s="70">
        <f t="shared" si="165"/>
        <v>0</v>
      </c>
      <c r="L113" s="70">
        <f t="shared" si="165"/>
        <v>0</v>
      </c>
      <c r="M113" s="70">
        <f t="shared" si="165"/>
        <v>0</v>
      </c>
      <c r="N113" s="70">
        <f t="shared" si="165"/>
        <v>578837252.43999994</v>
      </c>
      <c r="O113" s="70">
        <f t="shared" si="165"/>
        <v>0</v>
      </c>
      <c r="P113" s="70">
        <f t="shared" si="165"/>
        <v>0</v>
      </c>
      <c r="Q113" s="70">
        <f t="shared" si="165"/>
        <v>0</v>
      </c>
      <c r="R113" s="70">
        <f t="shared" si="165"/>
        <v>0</v>
      </c>
      <c r="S113" s="70">
        <f t="shared" si="165"/>
        <v>0</v>
      </c>
      <c r="T113" s="70">
        <f t="shared" si="165"/>
        <v>0</v>
      </c>
      <c r="U113" s="70">
        <f t="shared" si="165"/>
        <v>0</v>
      </c>
      <c r="V113" s="70">
        <f t="shared" si="165"/>
        <v>0</v>
      </c>
      <c r="W113" s="70">
        <f t="shared" si="165"/>
        <v>0</v>
      </c>
      <c r="X113" s="70">
        <f t="shared" si="165"/>
        <v>10612348.449999999</v>
      </c>
      <c r="Y113" s="70">
        <f t="shared" si="165"/>
        <v>0</v>
      </c>
      <c r="Z113" s="70">
        <f t="shared" si="165"/>
        <v>0</v>
      </c>
      <c r="AA113" s="92">
        <f t="shared" ref="AA113" si="166">+AA114+AA116+AA118</f>
        <v>589449600.88999999</v>
      </c>
    </row>
    <row r="114" spans="1:28" s="17" customFormat="1" ht="45" x14ac:dyDescent="0.25">
      <c r="A114" s="122" t="s">
        <v>638</v>
      </c>
      <c r="B114" s="70">
        <f t="shared" ref="B114:Z114" si="167">+B115</f>
        <v>0</v>
      </c>
      <c r="C114" s="70">
        <f t="shared" si="167"/>
        <v>0</v>
      </c>
      <c r="D114" s="70">
        <f t="shared" si="167"/>
        <v>0</v>
      </c>
      <c r="E114" s="70">
        <f t="shared" si="167"/>
        <v>0</v>
      </c>
      <c r="F114" s="70">
        <f t="shared" si="167"/>
        <v>0</v>
      </c>
      <c r="G114" s="70">
        <f t="shared" si="167"/>
        <v>0</v>
      </c>
      <c r="H114" s="70">
        <f t="shared" si="167"/>
        <v>0</v>
      </c>
      <c r="I114" s="70">
        <f t="shared" si="167"/>
        <v>0</v>
      </c>
      <c r="J114" s="70">
        <f t="shared" si="167"/>
        <v>0</v>
      </c>
      <c r="K114" s="70">
        <f t="shared" si="167"/>
        <v>0</v>
      </c>
      <c r="L114" s="70">
        <f t="shared" si="167"/>
        <v>0</v>
      </c>
      <c r="M114" s="70">
        <f t="shared" si="167"/>
        <v>0</v>
      </c>
      <c r="N114" s="70">
        <f t="shared" si="167"/>
        <v>198502919.27000001</v>
      </c>
      <c r="O114" s="70">
        <f t="shared" si="167"/>
        <v>0</v>
      </c>
      <c r="P114" s="70">
        <f t="shared" si="167"/>
        <v>0</v>
      </c>
      <c r="Q114" s="70">
        <f t="shared" si="167"/>
        <v>0</v>
      </c>
      <c r="R114" s="70">
        <f t="shared" si="167"/>
        <v>0</v>
      </c>
      <c r="S114" s="70">
        <f t="shared" si="167"/>
        <v>0</v>
      </c>
      <c r="T114" s="70">
        <f t="shared" si="167"/>
        <v>0</v>
      </c>
      <c r="U114" s="70">
        <f t="shared" si="167"/>
        <v>0</v>
      </c>
      <c r="V114" s="70">
        <f t="shared" si="167"/>
        <v>0</v>
      </c>
      <c r="W114" s="70">
        <f t="shared" si="167"/>
        <v>0</v>
      </c>
      <c r="X114" s="70">
        <f t="shared" si="167"/>
        <v>10612348.449999999</v>
      </c>
      <c r="Y114" s="70">
        <f t="shared" si="167"/>
        <v>0</v>
      </c>
      <c r="Z114" s="70">
        <f t="shared" si="167"/>
        <v>0</v>
      </c>
      <c r="AA114" s="92">
        <f t="shared" ref="AA114" si="168">+AA115</f>
        <v>209115267.72</v>
      </c>
    </row>
    <row r="115" spans="1:28" s="129" customFormat="1" x14ac:dyDescent="0.25">
      <c r="A115" s="60" t="s">
        <v>641</v>
      </c>
      <c r="B115" s="124"/>
      <c r="C115" s="124"/>
      <c r="D115" s="124"/>
      <c r="E115" s="124"/>
      <c r="F115" s="124"/>
      <c r="G115" s="124"/>
      <c r="H115" s="124"/>
      <c r="I115" s="124"/>
      <c r="J115" s="124"/>
      <c r="K115" s="124"/>
      <c r="L115" s="124"/>
      <c r="M115" s="124"/>
      <c r="N115" s="124">
        <f>+'POAI Armoniza'!AD115+'POAI Armoniza'!N115+'POAI Armoniza'!BD115</f>
        <v>198502919.27000001</v>
      </c>
      <c r="O115" s="124"/>
      <c r="P115" s="124"/>
      <c r="Q115" s="124"/>
      <c r="R115" s="124"/>
      <c r="S115" s="124"/>
      <c r="T115" s="124"/>
      <c r="U115" s="124"/>
      <c r="V115" s="124"/>
      <c r="W115" s="124"/>
      <c r="X115" s="124">
        <f>+'POAI Armoniza'!AV115+'POAI Armoniza'!BG115</f>
        <v>10612348.449999999</v>
      </c>
      <c r="Y115" s="124"/>
      <c r="Z115" s="124"/>
      <c r="AA115" s="93">
        <f>SUM(B115:Z115)</f>
        <v>209115267.72</v>
      </c>
      <c r="AB115" s="17"/>
    </row>
    <row r="116" spans="1:28" s="17" customFormat="1" ht="45" x14ac:dyDescent="0.25">
      <c r="A116" s="122" t="s">
        <v>639</v>
      </c>
      <c r="B116" s="70">
        <f t="shared" ref="B116:Z116" si="169">+B117</f>
        <v>0</v>
      </c>
      <c r="C116" s="70">
        <f t="shared" si="169"/>
        <v>0</v>
      </c>
      <c r="D116" s="70">
        <f t="shared" si="169"/>
        <v>0</v>
      </c>
      <c r="E116" s="70">
        <f t="shared" si="169"/>
        <v>0</v>
      </c>
      <c r="F116" s="70">
        <f t="shared" si="169"/>
        <v>0</v>
      </c>
      <c r="G116" s="70">
        <f t="shared" si="169"/>
        <v>0</v>
      </c>
      <c r="H116" s="70">
        <f t="shared" si="169"/>
        <v>0</v>
      </c>
      <c r="I116" s="70">
        <f t="shared" si="169"/>
        <v>0</v>
      </c>
      <c r="J116" s="70">
        <f t="shared" si="169"/>
        <v>0</v>
      </c>
      <c r="K116" s="70">
        <f t="shared" si="169"/>
        <v>0</v>
      </c>
      <c r="L116" s="70">
        <f t="shared" si="169"/>
        <v>0</v>
      </c>
      <c r="M116" s="70">
        <f t="shared" si="169"/>
        <v>0</v>
      </c>
      <c r="N116" s="70">
        <f t="shared" si="169"/>
        <v>267501732</v>
      </c>
      <c r="O116" s="70">
        <f t="shared" si="169"/>
        <v>0</v>
      </c>
      <c r="P116" s="70">
        <f t="shared" si="169"/>
        <v>0</v>
      </c>
      <c r="Q116" s="70">
        <f t="shared" si="169"/>
        <v>0</v>
      </c>
      <c r="R116" s="70">
        <f t="shared" si="169"/>
        <v>0</v>
      </c>
      <c r="S116" s="70">
        <f t="shared" si="169"/>
        <v>0</v>
      </c>
      <c r="T116" s="70">
        <f t="shared" si="169"/>
        <v>0</v>
      </c>
      <c r="U116" s="70">
        <f t="shared" si="169"/>
        <v>0</v>
      </c>
      <c r="V116" s="70">
        <f t="shared" si="169"/>
        <v>0</v>
      </c>
      <c r="W116" s="70">
        <f t="shared" si="169"/>
        <v>0</v>
      </c>
      <c r="X116" s="70">
        <f t="shared" si="169"/>
        <v>0</v>
      </c>
      <c r="Y116" s="70">
        <f t="shared" si="169"/>
        <v>0</v>
      </c>
      <c r="Z116" s="70">
        <f t="shared" si="169"/>
        <v>0</v>
      </c>
      <c r="AA116" s="92">
        <f t="shared" ref="AA116" si="170">+AA117</f>
        <v>267501732</v>
      </c>
    </row>
    <row r="117" spans="1:28" s="129" customFormat="1" x14ac:dyDescent="0.25">
      <c r="A117" s="60" t="s">
        <v>642</v>
      </c>
      <c r="B117" s="124"/>
      <c r="C117" s="124"/>
      <c r="D117" s="124"/>
      <c r="E117" s="124"/>
      <c r="F117" s="124"/>
      <c r="G117" s="124"/>
      <c r="H117" s="124"/>
      <c r="I117" s="124"/>
      <c r="J117" s="124"/>
      <c r="K117" s="124"/>
      <c r="L117" s="124"/>
      <c r="M117" s="124"/>
      <c r="N117" s="124">
        <f>+'POAI Armoniza'!AD117+'POAI Armoniza'!N117</f>
        <v>267501732</v>
      </c>
      <c r="O117" s="124"/>
      <c r="P117" s="124"/>
      <c r="Q117" s="124"/>
      <c r="R117" s="124"/>
      <c r="S117" s="124"/>
      <c r="T117" s="124"/>
      <c r="U117" s="124"/>
      <c r="V117" s="124"/>
      <c r="W117" s="124"/>
      <c r="X117" s="124"/>
      <c r="Y117" s="124"/>
      <c r="Z117" s="124"/>
      <c r="AA117" s="93">
        <f>SUM(B117:Z117)</f>
        <v>267501732</v>
      </c>
      <c r="AB117" s="17"/>
    </row>
    <row r="118" spans="1:28" s="17" customFormat="1" ht="60" x14ac:dyDescent="0.25">
      <c r="A118" s="122" t="s">
        <v>640</v>
      </c>
      <c r="B118" s="70">
        <f t="shared" ref="B118:Z118" si="171">+B119</f>
        <v>0</v>
      </c>
      <c r="C118" s="70">
        <f t="shared" si="171"/>
        <v>0</v>
      </c>
      <c r="D118" s="70">
        <f t="shared" si="171"/>
        <v>0</v>
      </c>
      <c r="E118" s="70">
        <f t="shared" si="171"/>
        <v>0</v>
      </c>
      <c r="F118" s="70">
        <f t="shared" si="171"/>
        <v>0</v>
      </c>
      <c r="G118" s="70">
        <f t="shared" si="171"/>
        <v>0</v>
      </c>
      <c r="H118" s="70">
        <f t="shared" si="171"/>
        <v>0</v>
      </c>
      <c r="I118" s="70">
        <f t="shared" si="171"/>
        <v>0</v>
      </c>
      <c r="J118" s="70">
        <f t="shared" si="171"/>
        <v>0</v>
      </c>
      <c r="K118" s="70">
        <f t="shared" si="171"/>
        <v>0</v>
      </c>
      <c r="L118" s="70">
        <f t="shared" si="171"/>
        <v>0</v>
      </c>
      <c r="M118" s="70">
        <f t="shared" si="171"/>
        <v>0</v>
      </c>
      <c r="N118" s="70">
        <f t="shared" si="171"/>
        <v>112832601.17</v>
      </c>
      <c r="O118" s="70">
        <f t="shared" si="171"/>
        <v>0</v>
      </c>
      <c r="P118" s="70">
        <f t="shared" si="171"/>
        <v>0</v>
      </c>
      <c r="Q118" s="70">
        <f t="shared" si="171"/>
        <v>0</v>
      </c>
      <c r="R118" s="70">
        <f t="shared" si="171"/>
        <v>0</v>
      </c>
      <c r="S118" s="70">
        <f t="shared" si="171"/>
        <v>0</v>
      </c>
      <c r="T118" s="70">
        <f t="shared" si="171"/>
        <v>0</v>
      </c>
      <c r="U118" s="70">
        <f t="shared" si="171"/>
        <v>0</v>
      </c>
      <c r="V118" s="70">
        <f t="shared" si="171"/>
        <v>0</v>
      </c>
      <c r="W118" s="70">
        <f t="shared" si="171"/>
        <v>0</v>
      </c>
      <c r="X118" s="70">
        <f t="shared" si="171"/>
        <v>0</v>
      </c>
      <c r="Y118" s="70">
        <f t="shared" si="171"/>
        <v>0</v>
      </c>
      <c r="Z118" s="70">
        <f t="shared" si="171"/>
        <v>0</v>
      </c>
      <c r="AA118" s="92">
        <f t="shared" ref="AA118" si="172">+AA119</f>
        <v>112832601.17</v>
      </c>
    </row>
    <row r="119" spans="1:28" s="129" customFormat="1" x14ac:dyDescent="0.25">
      <c r="A119" s="60" t="s">
        <v>643</v>
      </c>
      <c r="B119" s="124">
        <v>0</v>
      </c>
      <c r="C119" s="124"/>
      <c r="D119" s="124">
        <v>0</v>
      </c>
      <c r="E119" s="124">
        <v>0</v>
      </c>
      <c r="F119" s="124">
        <v>0</v>
      </c>
      <c r="G119" s="124">
        <v>0</v>
      </c>
      <c r="H119" s="124">
        <v>0</v>
      </c>
      <c r="I119" s="124">
        <v>0</v>
      </c>
      <c r="J119" s="124">
        <v>0</v>
      </c>
      <c r="K119" s="124">
        <v>0</v>
      </c>
      <c r="L119" s="124">
        <v>0</v>
      </c>
      <c r="M119" s="124">
        <v>0</v>
      </c>
      <c r="N119" s="124">
        <f>+'POAI Armoniza'!AD119+'POAI Armoniza'!N119</f>
        <v>112832601.17</v>
      </c>
      <c r="O119" s="124">
        <v>0</v>
      </c>
      <c r="P119" s="124">
        <v>0</v>
      </c>
      <c r="Q119" s="124">
        <v>0</v>
      </c>
      <c r="R119" s="124">
        <v>0</v>
      </c>
      <c r="S119" s="124">
        <v>0</v>
      </c>
      <c r="T119" s="124">
        <v>0</v>
      </c>
      <c r="U119" s="124">
        <v>0</v>
      </c>
      <c r="V119" s="124">
        <v>0</v>
      </c>
      <c r="W119" s="124">
        <v>0</v>
      </c>
      <c r="X119" s="124">
        <v>0</v>
      </c>
      <c r="Y119" s="124">
        <v>0</v>
      </c>
      <c r="Z119" s="124">
        <v>0</v>
      </c>
      <c r="AA119" s="93">
        <f>SUM(B119:Z119)</f>
        <v>112832601.17</v>
      </c>
      <c r="AB119" s="17"/>
    </row>
    <row r="120" spans="1:28" s="17" customFormat="1" ht="30" x14ac:dyDescent="0.25">
      <c r="A120" s="58" t="s">
        <v>460</v>
      </c>
      <c r="B120" s="70">
        <f t="shared" ref="B120:Z120" si="173">+B121</f>
        <v>0</v>
      </c>
      <c r="C120" s="70">
        <f t="shared" si="173"/>
        <v>0</v>
      </c>
      <c r="D120" s="70">
        <f t="shared" si="173"/>
        <v>0</v>
      </c>
      <c r="E120" s="70">
        <f t="shared" si="173"/>
        <v>0</v>
      </c>
      <c r="F120" s="70">
        <f t="shared" si="173"/>
        <v>0</v>
      </c>
      <c r="G120" s="70">
        <f t="shared" si="173"/>
        <v>0</v>
      </c>
      <c r="H120" s="70">
        <f t="shared" si="173"/>
        <v>0</v>
      </c>
      <c r="I120" s="70">
        <f t="shared" si="173"/>
        <v>0</v>
      </c>
      <c r="J120" s="70">
        <f t="shared" si="173"/>
        <v>0</v>
      </c>
      <c r="K120" s="70">
        <f t="shared" si="173"/>
        <v>0</v>
      </c>
      <c r="L120" s="70">
        <f t="shared" si="173"/>
        <v>0</v>
      </c>
      <c r="M120" s="70">
        <f t="shared" si="173"/>
        <v>0</v>
      </c>
      <c r="N120" s="70">
        <f t="shared" si="173"/>
        <v>0</v>
      </c>
      <c r="O120" s="70">
        <f t="shared" si="173"/>
        <v>0</v>
      </c>
      <c r="P120" s="70">
        <f t="shared" si="173"/>
        <v>0</v>
      </c>
      <c r="Q120" s="70">
        <f t="shared" si="173"/>
        <v>0</v>
      </c>
      <c r="R120" s="70">
        <f t="shared" si="173"/>
        <v>86000000</v>
      </c>
      <c r="S120" s="70">
        <f t="shared" si="173"/>
        <v>0</v>
      </c>
      <c r="T120" s="70">
        <f t="shared" si="173"/>
        <v>0</v>
      </c>
      <c r="U120" s="70">
        <f t="shared" si="173"/>
        <v>0</v>
      </c>
      <c r="V120" s="70">
        <f t="shared" si="173"/>
        <v>0</v>
      </c>
      <c r="W120" s="70">
        <f t="shared" si="173"/>
        <v>0</v>
      </c>
      <c r="X120" s="70">
        <f t="shared" si="173"/>
        <v>0</v>
      </c>
      <c r="Y120" s="70">
        <f t="shared" si="173"/>
        <v>0</v>
      </c>
      <c r="Z120" s="70">
        <f t="shared" si="173"/>
        <v>0</v>
      </c>
      <c r="AA120" s="92">
        <f t="shared" ref="AA120" si="174">+AA121</f>
        <v>86000000</v>
      </c>
    </row>
    <row r="121" spans="1:28" s="17" customFormat="1" ht="30" x14ac:dyDescent="0.25">
      <c r="A121" s="59" t="s">
        <v>461</v>
      </c>
      <c r="B121" s="70">
        <f t="shared" ref="B121:Z121" si="175">SUM(B122:B122)</f>
        <v>0</v>
      </c>
      <c r="C121" s="70">
        <f t="shared" si="175"/>
        <v>0</v>
      </c>
      <c r="D121" s="70">
        <f t="shared" si="175"/>
        <v>0</v>
      </c>
      <c r="E121" s="70">
        <f t="shared" si="175"/>
        <v>0</v>
      </c>
      <c r="F121" s="70">
        <f t="shared" si="175"/>
        <v>0</v>
      </c>
      <c r="G121" s="70">
        <f t="shared" si="175"/>
        <v>0</v>
      </c>
      <c r="H121" s="70">
        <f t="shared" si="175"/>
        <v>0</v>
      </c>
      <c r="I121" s="70">
        <f t="shared" si="175"/>
        <v>0</v>
      </c>
      <c r="J121" s="70">
        <f t="shared" si="175"/>
        <v>0</v>
      </c>
      <c r="K121" s="70">
        <f t="shared" si="175"/>
        <v>0</v>
      </c>
      <c r="L121" s="70">
        <f t="shared" si="175"/>
        <v>0</v>
      </c>
      <c r="M121" s="70">
        <f t="shared" si="175"/>
        <v>0</v>
      </c>
      <c r="N121" s="70">
        <f t="shared" si="175"/>
        <v>0</v>
      </c>
      <c r="O121" s="70">
        <f t="shared" si="175"/>
        <v>0</v>
      </c>
      <c r="P121" s="70">
        <f t="shared" si="175"/>
        <v>0</v>
      </c>
      <c r="Q121" s="70">
        <f t="shared" si="175"/>
        <v>0</v>
      </c>
      <c r="R121" s="70">
        <f t="shared" si="175"/>
        <v>86000000</v>
      </c>
      <c r="S121" s="70">
        <f t="shared" si="175"/>
        <v>0</v>
      </c>
      <c r="T121" s="70">
        <f t="shared" si="175"/>
        <v>0</v>
      </c>
      <c r="U121" s="70">
        <f t="shared" si="175"/>
        <v>0</v>
      </c>
      <c r="V121" s="70">
        <f t="shared" si="175"/>
        <v>0</v>
      </c>
      <c r="W121" s="70">
        <f t="shared" si="175"/>
        <v>0</v>
      </c>
      <c r="X121" s="70">
        <f t="shared" si="175"/>
        <v>0</v>
      </c>
      <c r="Y121" s="70">
        <f t="shared" si="175"/>
        <v>0</v>
      </c>
      <c r="Z121" s="70">
        <f t="shared" si="175"/>
        <v>0</v>
      </c>
      <c r="AA121" s="92">
        <f t="shared" ref="AA121" si="176">SUM(AA122:AA122)</f>
        <v>86000000</v>
      </c>
    </row>
    <row r="122" spans="1:28" s="19" customFormat="1" x14ac:dyDescent="0.25">
      <c r="A122" s="60" t="s">
        <v>651</v>
      </c>
      <c r="B122" s="71">
        <v>0</v>
      </c>
      <c r="C122" s="71">
        <v>0</v>
      </c>
      <c r="D122" s="71">
        <v>0</v>
      </c>
      <c r="E122" s="71">
        <v>0</v>
      </c>
      <c r="F122" s="71">
        <v>0</v>
      </c>
      <c r="G122" s="71">
        <v>0</v>
      </c>
      <c r="H122" s="71">
        <v>0</v>
      </c>
      <c r="I122" s="71">
        <v>0</v>
      </c>
      <c r="J122" s="71">
        <v>0</v>
      </c>
      <c r="K122" s="71">
        <v>0</v>
      </c>
      <c r="L122" s="71">
        <v>0</v>
      </c>
      <c r="M122" s="71">
        <v>0</v>
      </c>
      <c r="N122" s="71">
        <v>0</v>
      </c>
      <c r="O122" s="71">
        <v>0</v>
      </c>
      <c r="P122" s="71">
        <v>0</v>
      </c>
      <c r="Q122" s="71">
        <v>0</v>
      </c>
      <c r="R122" s="71">
        <f>+'POAI Armoniza'!AC122</f>
        <v>86000000</v>
      </c>
      <c r="S122" s="71">
        <v>0</v>
      </c>
      <c r="T122" s="71">
        <v>0</v>
      </c>
      <c r="U122" s="71">
        <v>0</v>
      </c>
      <c r="V122" s="71">
        <v>0</v>
      </c>
      <c r="W122" s="71">
        <v>0</v>
      </c>
      <c r="X122" s="71">
        <v>0</v>
      </c>
      <c r="Y122" s="71">
        <v>0</v>
      </c>
      <c r="Z122" s="71">
        <v>0</v>
      </c>
      <c r="AA122" s="93">
        <f>SUM(B122:Z122)</f>
        <v>86000000</v>
      </c>
      <c r="AB122" s="17"/>
    </row>
    <row r="123" spans="1:28" s="17" customFormat="1" ht="30" x14ac:dyDescent="0.25">
      <c r="A123" s="63" t="s">
        <v>478</v>
      </c>
      <c r="B123" s="70">
        <f t="shared" ref="B123:Z123" si="177">+B124</f>
        <v>599000000</v>
      </c>
      <c r="C123" s="70">
        <f t="shared" si="177"/>
        <v>0</v>
      </c>
      <c r="D123" s="70">
        <f t="shared" si="177"/>
        <v>0</v>
      </c>
      <c r="E123" s="70">
        <f t="shared" si="177"/>
        <v>0</v>
      </c>
      <c r="F123" s="70">
        <f t="shared" si="177"/>
        <v>0</v>
      </c>
      <c r="G123" s="70">
        <f t="shared" si="177"/>
        <v>697218140</v>
      </c>
      <c r="H123" s="70">
        <f t="shared" si="177"/>
        <v>0</v>
      </c>
      <c r="I123" s="70">
        <f t="shared" si="177"/>
        <v>0</v>
      </c>
      <c r="J123" s="70">
        <f t="shared" si="177"/>
        <v>73889491</v>
      </c>
      <c r="K123" s="70">
        <f t="shared" si="177"/>
        <v>0</v>
      </c>
      <c r="L123" s="70">
        <f t="shared" si="177"/>
        <v>0</v>
      </c>
      <c r="M123" s="70">
        <f t="shared" si="177"/>
        <v>0</v>
      </c>
      <c r="N123" s="70">
        <f t="shared" si="177"/>
        <v>0</v>
      </c>
      <c r="O123" s="70">
        <f t="shared" si="177"/>
        <v>0</v>
      </c>
      <c r="P123" s="70">
        <f t="shared" si="177"/>
        <v>0</v>
      </c>
      <c r="Q123" s="70">
        <f t="shared" si="177"/>
        <v>0</v>
      </c>
      <c r="R123" s="70">
        <f t="shared" si="177"/>
        <v>118693244.23</v>
      </c>
      <c r="S123" s="70">
        <f t="shared" si="177"/>
        <v>0</v>
      </c>
      <c r="T123" s="70">
        <f t="shared" si="177"/>
        <v>0</v>
      </c>
      <c r="U123" s="70">
        <f t="shared" si="177"/>
        <v>0</v>
      </c>
      <c r="V123" s="70">
        <f t="shared" si="177"/>
        <v>0</v>
      </c>
      <c r="W123" s="70">
        <f t="shared" si="177"/>
        <v>0</v>
      </c>
      <c r="X123" s="70">
        <f t="shared" si="177"/>
        <v>0</v>
      </c>
      <c r="Y123" s="70">
        <f t="shared" si="177"/>
        <v>0</v>
      </c>
      <c r="Z123" s="70">
        <f t="shared" si="177"/>
        <v>10823959</v>
      </c>
      <c r="AA123" s="92">
        <f t="shared" ref="AA123" si="178">+AA124</f>
        <v>1499624834.23</v>
      </c>
    </row>
    <row r="124" spans="1:28" s="17" customFormat="1" x14ac:dyDescent="0.25">
      <c r="A124" s="57" t="s">
        <v>463</v>
      </c>
      <c r="B124" s="70">
        <f t="shared" ref="B124:Z124" si="179">+B125+B132+B143+B152+B148+B155</f>
        <v>599000000</v>
      </c>
      <c r="C124" s="70">
        <f t="shared" si="179"/>
        <v>0</v>
      </c>
      <c r="D124" s="70">
        <f t="shared" si="179"/>
        <v>0</v>
      </c>
      <c r="E124" s="70">
        <f t="shared" si="179"/>
        <v>0</v>
      </c>
      <c r="F124" s="70">
        <f t="shared" si="179"/>
        <v>0</v>
      </c>
      <c r="G124" s="70">
        <f t="shared" si="179"/>
        <v>697218140</v>
      </c>
      <c r="H124" s="70">
        <f t="shared" si="179"/>
        <v>0</v>
      </c>
      <c r="I124" s="70">
        <f t="shared" si="179"/>
        <v>0</v>
      </c>
      <c r="J124" s="70">
        <f t="shared" si="179"/>
        <v>73889491</v>
      </c>
      <c r="K124" s="70">
        <f t="shared" si="179"/>
        <v>0</v>
      </c>
      <c r="L124" s="70">
        <f t="shared" si="179"/>
        <v>0</v>
      </c>
      <c r="M124" s="70">
        <f t="shared" si="179"/>
        <v>0</v>
      </c>
      <c r="N124" s="70">
        <f t="shared" si="179"/>
        <v>0</v>
      </c>
      <c r="O124" s="70">
        <f t="shared" si="179"/>
        <v>0</v>
      </c>
      <c r="P124" s="70">
        <f t="shared" si="179"/>
        <v>0</v>
      </c>
      <c r="Q124" s="70">
        <f t="shared" si="179"/>
        <v>0</v>
      </c>
      <c r="R124" s="70">
        <f t="shared" si="179"/>
        <v>118693244.23</v>
      </c>
      <c r="S124" s="70">
        <f t="shared" si="179"/>
        <v>0</v>
      </c>
      <c r="T124" s="70">
        <f t="shared" si="179"/>
        <v>0</v>
      </c>
      <c r="U124" s="70">
        <f t="shared" ref="U124:W124" si="180">+U125+U132+U143+U152+U148+U155</f>
        <v>0</v>
      </c>
      <c r="V124" s="70">
        <f t="shared" ref="V124" si="181">+V125+V132+V143+V152+V148+V155</f>
        <v>0</v>
      </c>
      <c r="W124" s="70">
        <f t="shared" si="180"/>
        <v>0</v>
      </c>
      <c r="X124" s="70">
        <f t="shared" ref="X124" si="182">+X125+X132+X143+X152+X148+X155</f>
        <v>0</v>
      </c>
      <c r="Y124" s="70">
        <f t="shared" si="179"/>
        <v>0</v>
      </c>
      <c r="Z124" s="70">
        <f t="shared" si="179"/>
        <v>10823959</v>
      </c>
      <c r="AA124" s="92">
        <f t="shared" ref="AA124" si="183">+AA125+AA132+AA143+AA152+AA148+AA155</f>
        <v>1499624834.23</v>
      </c>
    </row>
    <row r="125" spans="1:28" s="17" customFormat="1" ht="30" x14ac:dyDescent="0.25">
      <c r="A125" s="58" t="s">
        <v>462</v>
      </c>
      <c r="B125" s="70">
        <f t="shared" ref="B125:Z125" si="184">+B126+B130</f>
        <v>60000000</v>
      </c>
      <c r="C125" s="70">
        <f t="shared" si="184"/>
        <v>0</v>
      </c>
      <c r="D125" s="70">
        <f t="shared" si="184"/>
        <v>0</v>
      </c>
      <c r="E125" s="70">
        <f t="shared" si="184"/>
        <v>0</v>
      </c>
      <c r="F125" s="70">
        <f t="shared" si="184"/>
        <v>0</v>
      </c>
      <c r="G125" s="70">
        <f t="shared" si="184"/>
        <v>0</v>
      </c>
      <c r="H125" s="70">
        <f t="shared" si="184"/>
        <v>0</v>
      </c>
      <c r="I125" s="70">
        <f t="shared" si="184"/>
        <v>0</v>
      </c>
      <c r="J125" s="70">
        <f t="shared" si="184"/>
        <v>73889491</v>
      </c>
      <c r="K125" s="70">
        <f t="shared" si="184"/>
        <v>0</v>
      </c>
      <c r="L125" s="70">
        <f t="shared" si="184"/>
        <v>0</v>
      </c>
      <c r="M125" s="70">
        <f t="shared" si="184"/>
        <v>0</v>
      </c>
      <c r="N125" s="70">
        <f t="shared" si="184"/>
        <v>0</v>
      </c>
      <c r="O125" s="70">
        <f t="shared" si="184"/>
        <v>0</v>
      </c>
      <c r="P125" s="70">
        <f t="shared" si="184"/>
        <v>0</v>
      </c>
      <c r="Q125" s="70">
        <f t="shared" si="184"/>
        <v>0</v>
      </c>
      <c r="R125" s="70">
        <f t="shared" si="184"/>
        <v>0</v>
      </c>
      <c r="S125" s="70">
        <f t="shared" si="184"/>
        <v>0</v>
      </c>
      <c r="T125" s="70">
        <f t="shared" si="184"/>
        <v>0</v>
      </c>
      <c r="U125" s="70">
        <f t="shared" ref="U125:W125" si="185">+U126+U130</f>
        <v>0</v>
      </c>
      <c r="V125" s="70">
        <f t="shared" ref="V125" si="186">+V126+V130</f>
        <v>0</v>
      </c>
      <c r="W125" s="70">
        <f t="shared" si="185"/>
        <v>0</v>
      </c>
      <c r="X125" s="70">
        <f t="shared" ref="X125" si="187">+X126+X130</f>
        <v>0</v>
      </c>
      <c r="Y125" s="70">
        <f t="shared" si="184"/>
        <v>0</v>
      </c>
      <c r="Z125" s="70">
        <f t="shared" si="184"/>
        <v>0</v>
      </c>
      <c r="AA125" s="92">
        <f t="shared" ref="AA125" si="188">+AA126+AA130</f>
        <v>133889491</v>
      </c>
    </row>
    <row r="126" spans="1:28" s="17" customFormat="1" ht="45" x14ac:dyDescent="0.25">
      <c r="A126" s="59" t="s">
        <v>464</v>
      </c>
      <c r="B126" s="70">
        <f t="shared" ref="B126:Z126" si="189">SUM(B127:B129)</f>
        <v>60000000</v>
      </c>
      <c r="C126" s="70">
        <f t="shared" si="189"/>
        <v>0</v>
      </c>
      <c r="D126" s="70">
        <f t="shared" si="189"/>
        <v>0</v>
      </c>
      <c r="E126" s="70">
        <f t="shared" si="189"/>
        <v>0</v>
      </c>
      <c r="F126" s="70">
        <f t="shared" si="189"/>
        <v>0</v>
      </c>
      <c r="G126" s="70">
        <f t="shared" si="189"/>
        <v>0</v>
      </c>
      <c r="H126" s="70">
        <f t="shared" si="189"/>
        <v>0</v>
      </c>
      <c r="I126" s="70">
        <f t="shared" si="189"/>
        <v>0</v>
      </c>
      <c r="J126" s="70">
        <f t="shared" si="189"/>
        <v>73889491</v>
      </c>
      <c r="K126" s="70">
        <f t="shared" si="189"/>
        <v>0</v>
      </c>
      <c r="L126" s="70">
        <f t="shared" si="189"/>
        <v>0</v>
      </c>
      <c r="M126" s="70">
        <f t="shared" si="189"/>
        <v>0</v>
      </c>
      <c r="N126" s="70">
        <f t="shared" si="189"/>
        <v>0</v>
      </c>
      <c r="O126" s="70">
        <f t="shared" si="189"/>
        <v>0</v>
      </c>
      <c r="P126" s="70">
        <f t="shared" si="189"/>
        <v>0</v>
      </c>
      <c r="Q126" s="70">
        <f t="shared" si="189"/>
        <v>0</v>
      </c>
      <c r="R126" s="70">
        <f t="shared" si="189"/>
        <v>0</v>
      </c>
      <c r="S126" s="70">
        <f t="shared" si="189"/>
        <v>0</v>
      </c>
      <c r="T126" s="70">
        <f t="shared" si="189"/>
        <v>0</v>
      </c>
      <c r="U126" s="70">
        <f t="shared" ref="U126:W126" si="190">SUM(U127:U129)</f>
        <v>0</v>
      </c>
      <c r="V126" s="70">
        <f t="shared" ref="V126" si="191">SUM(V127:V129)</f>
        <v>0</v>
      </c>
      <c r="W126" s="70">
        <f t="shared" si="190"/>
        <v>0</v>
      </c>
      <c r="X126" s="70">
        <f t="shared" ref="X126" si="192">SUM(X127:X129)</f>
        <v>0</v>
      </c>
      <c r="Y126" s="70">
        <f t="shared" si="189"/>
        <v>0</v>
      </c>
      <c r="Z126" s="70">
        <f t="shared" si="189"/>
        <v>0</v>
      </c>
      <c r="AA126" s="92">
        <f t="shared" ref="AA126" si="193">SUM(AA127:AA129)</f>
        <v>133889491</v>
      </c>
    </row>
    <row r="127" spans="1:28" s="19" customFormat="1" ht="30" x14ac:dyDescent="0.25">
      <c r="A127" s="60" t="s">
        <v>343</v>
      </c>
      <c r="B127" s="71">
        <v>0</v>
      </c>
      <c r="C127" s="71">
        <v>0</v>
      </c>
      <c r="D127" s="71">
        <v>0</v>
      </c>
      <c r="E127" s="71">
        <v>0</v>
      </c>
      <c r="F127" s="71">
        <v>0</v>
      </c>
      <c r="G127" s="71">
        <v>0</v>
      </c>
      <c r="H127" s="71">
        <v>0</v>
      </c>
      <c r="I127" s="71">
        <v>0</v>
      </c>
      <c r="J127" s="71">
        <f>+'POAI Armoniza'!J127+'POAI Armoniza'!AN127</f>
        <v>73889491</v>
      </c>
      <c r="K127" s="71">
        <v>0</v>
      </c>
      <c r="L127" s="71">
        <v>0</v>
      </c>
      <c r="M127" s="71">
        <v>0</v>
      </c>
      <c r="N127" s="71">
        <v>0</v>
      </c>
      <c r="O127" s="71">
        <v>0</v>
      </c>
      <c r="P127" s="71">
        <v>0</v>
      </c>
      <c r="Q127" s="71">
        <v>0</v>
      </c>
      <c r="R127" s="71">
        <v>0</v>
      </c>
      <c r="S127" s="71">
        <v>0</v>
      </c>
      <c r="T127" s="71">
        <v>0</v>
      </c>
      <c r="U127" s="71">
        <v>0</v>
      </c>
      <c r="V127" s="71">
        <v>0</v>
      </c>
      <c r="W127" s="71">
        <v>0</v>
      </c>
      <c r="X127" s="71">
        <v>0</v>
      </c>
      <c r="Y127" s="71">
        <v>0</v>
      </c>
      <c r="Z127" s="71">
        <v>0</v>
      </c>
      <c r="AA127" s="93">
        <f>SUM(B127:Z127)</f>
        <v>73889491</v>
      </c>
      <c r="AB127" s="17"/>
    </row>
    <row r="128" spans="1:28" s="19" customFormat="1" x14ac:dyDescent="0.25">
      <c r="A128" s="60" t="s">
        <v>621</v>
      </c>
      <c r="B128" s="71">
        <v>30000000</v>
      </c>
      <c r="C128" s="71"/>
      <c r="D128" s="71"/>
      <c r="E128" s="71"/>
      <c r="F128" s="71"/>
      <c r="G128" s="71"/>
      <c r="H128" s="71"/>
      <c r="I128" s="71"/>
      <c r="J128" s="71"/>
      <c r="K128" s="71"/>
      <c r="L128" s="71"/>
      <c r="M128" s="71"/>
      <c r="N128" s="71"/>
      <c r="O128" s="71"/>
      <c r="P128" s="71"/>
      <c r="Q128" s="71"/>
      <c r="R128" s="71"/>
      <c r="S128" s="71"/>
      <c r="T128" s="71"/>
      <c r="U128" s="71"/>
      <c r="V128" s="71"/>
      <c r="W128" s="71"/>
      <c r="X128" s="71"/>
      <c r="Y128" s="71"/>
      <c r="Z128" s="71"/>
      <c r="AA128" s="93">
        <f>SUM(B128:Z128)</f>
        <v>30000000</v>
      </c>
      <c r="AB128" s="17"/>
    </row>
    <row r="129" spans="1:28" s="19" customFormat="1" ht="30" x14ac:dyDescent="0.25">
      <c r="A129" s="60" t="s">
        <v>644</v>
      </c>
      <c r="B129" s="71">
        <v>30000000</v>
      </c>
      <c r="C129" s="71"/>
      <c r="D129" s="71"/>
      <c r="E129" s="71"/>
      <c r="F129" s="71"/>
      <c r="G129" s="71"/>
      <c r="H129" s="71"/>
      <c r="I129" s="71"/>
      <c r="J129" s="71"/>
      <c r="K129" s="71"/>
      <c r="L129" s="71"/>
      <c r="M129" s="71"/>
      <c r="N129" s="71"/>
      <c r="O129" s="71"/>
      <c r="P129" s="71"/>
      <c r="Q129" s="71"/>
      <c r="R129" s="71"/>
      <c r="S129" s="71"/>
      <c r="T129" s="71"/>
      <c r="U129" s="71"/>
      <c r="V129" s="71"/>
      <c r="W129" s="71"/>
      <c r="X129" s="71"/>
      <c r="Y129" s="71"/>
      <c r="Z129" s="71"/>
      <c r="AA129" s="93">
        <f>SUM(B129:Z129)</f>
        <v>30000000</v>
      </c>
      <c r="AB129" s="17"/>
    </row>
    <row r="130" spans="1:28" s="17" customFormat="1" ht="45" x14ac:dyDescent="0.25">
      <c r="A130" s="59" t="s">
        <v>465</v>
      </c>
      <c r="B130" s="70">
        <f t="shared" ref="B130:Z130" si="194">SUM(B131:B131)</f>
        <v>0</v>
      </c>
      <c r="C130" s="70">
        <f t="shared" si="194"/>
        <v>0</v>
      </c>
      <c r="D130" s="70">
        <f t="shared" si="194"/>
        <v>0</v>
      </c>
      <c r="E130" s="70">
        <f t="shared" si="194"/>
        <v>0</v>
      </c>
      <c r="F130" s="70">
        <f t="shared" si="194"/>
        <v>0</v>
      </c>
      <c r="G130" s="70">
        <f t="shared" si="194"/>
        <v>0</v>
      </c>
      <c r="H130" s="70">
        <f t="shared" si="194"/>
        <v>0</v>
      </c>
      <c r="I130" s="70">
        <f t="shared" si="194"/>
        <v>0</v>
      </c>
      <c r="J130" s="70">
        <f t="shared" si="194"/>
        <v>0</v>
      </c>
      <c r="K130" s="70">
        <f t="shared" si="194"/>
        <v>0</v>
      </c>
      <c r="L130" s="70">
        <f t="shared" si="194"/>
        <v>0</v>
      </c>
      <c r="M130" s="70">
        <f t="shared" si="194"/>
        <v>0</v>
      </c>
      <c r="N130" s="70">
        <f t="shared" si="194"/>
        <v>0</v>
      </c>
      <c r="O130" s="70">
        <f t="shared" si="194"/>
        <v>0</v>
      </c>
      <c r="P130" s="70">
        <f t="shared" si="194"/>
        <v>0</v>
      </c>
      <c r="Q130" s="70">
        <f t="shared" si="194"/>
        <v>0</v>
      </c>
      <c r="R130" s="70">
        <f t="shared" si="194"/>
        <v>0</v>
      </c>
      <c r="S130" s="70">
        <f t="shared" si="194"/>
        <v>0</v>
      </c>
      <c r="T130" s="70">
        <f t="shared" si="194"/>
        <v>0</v>
      </c>
      <c r="U130" s="70">
        <f t="shared" si="194"/>
        <v>0</v>
      </c>
      <c r="V130" s="70">
        <f t="shared" si="194"/>
        <v>0</v>
      </c>
      <c r="W130" s="70">
        <f t="shared" si="194"/>
        <v>0</v>
      </c>
      <c r="X130" s="70">
        <f t="shared" si="194"/>
        <v>0</v>
      </c>
      <c r="Y130" s="70">
        <f t="shared" si="194"/>
        <v>0</v>
      </c>
      <c r="Z130" s="70">
        <f t="shared" si="194"/>
        <v>0</v>
      </c>
      <c r="AA130" s="92">
        <f t="shared" ref="AA130" si="195">SUM(AA131:AA131)</f>
        <v>0</v>
      </c>
    </row>
    <row r="131" spans="1:28" s="19" customFormat="1" x14ac:dyDescent="0.25">
      <c r="A131" s="60" t="s">
        <v>387</v>
      </c>
      <c r="B131" s="71">
        <v>0</v>
      </c>
      <c r="C131" s="71">
        <v>0</v>
      </c>
      <c r="D131" s="71">
        <v>0</v>
      </c>
      <c r="E131" s="71">
        <v>0</v>
      </c>
      <c r="F131" s="71">
        <v>0</v>
      </c>
      <c r="G131" s="71">
        <v>0</v>
      </c>
      <c r="H131" s="71">
        <v>0</v>
      </c>
      <c r="I131" s="71">
        <v>0</v>
      </c>
      <c r="J131" s="71">
        <v>0</v>
      </c>
      <c r="K131" s="71">
        <v>0</v>
      </c>
      <c r="L131" s="71">
        <v>0</v>
      </c>
      <c r="M131" s="71">
        <v>0</v>
      </c>
      <c r="N131" s="71">
        <v>0</v>
      </c>
      <c r="O131" s="71">
        <v>0</v>
      </c>
      <c r="P131" s="71">
        <v>0</v>
      </c>
      <c r="Q131" s="71">
        <v>0</v>
      </c>
      <c r="R131" s="71">
        <v>0</v>
      </c>
      <c r="S131" s="71">
        <v>0</v>
      </c>
      <c r="T131" s="71">
        <v>0</v>
      </c>
      <c r="U131" s="71">
        <v>0</v>
      </c>
      <c r="V131" s="71">
        <v>0</v>
      </c>
      <c r="W131" s="71">
        <v>0</v>
      </c>
      <c r="X131" s="71">
        <v>0</v>
      </c>
      <c r="Y131" s="71">
        <v>0</v>
      </c>
      <c r="Z131" s="71">
        <v>0</v>
      </c>
      <c r="AA131" s="93">
        <f>SUM(B131:Z131)</f>
        <v>0</v>
      </c>
      <c r="AB131" s="17"/>
    </row>
    <row r="132" spans="1:28" s="17" customFormat="1" ht="30" x14ac:dyDescent="0.25">
      <c r="A132" s="58" t="s">
        <v>466</v>
      </c>
      <c r="B132" s="70">
        <f t="shared" ref="B132:Z132" si="196">+B133+B141</f>
        <v>0</v>
      </c>
      <c r="C132" s="70">
        <f t="shared" si="196"/>
        <v>0</v>
      </c>
      <c r="D132" s="70">
        <f t="shared" si="196"/>
        <v>0</v>
      </c>
      <c r="E132" s="70">
        <f t="shared" si="196"/>
        <v>0</v>
      </c>
      <c r="F132" s="70">
        <f t="shared" si="196"/>
        <v>0</v>
      </c>
      <c r="G132" s="70">
        <f t="shared" si="196"/>
        <v>697218140</v>
      </c>
      <c r="H132" s="70">
        <f t="shared" si="196"/>
        <v>0</v>
      </c>
      <c r="I132" s="70">
        <f t="shared" si="196"/>
        <v>0</v>
      </c>
      <c r="J132" s="70">
        <f t="shared" si="196"/>
        <v>0</v>
      </c>
      <c r="K132" s="70">
        <f t="shared" si="196"/>
        <v>0</v>
      </c>
      <c r="L132" s="70">
        <f t="shared" si="196"/>
        <v>0</v>
      </c>
      <c r="M132" s="70">
        <f t="shared" si="196"/>
        <v>0</v>
      </c>
      <c r="N132" s="70">
        <f t="shared" si="196"/>
        <v>0</v>
      </c>
      <c r="O132" s="70">
        <f t="shared" si="196"/>
        <v>0</v>
      </c>
      <c r="P132" s="70">
        <f t="shared" si="196"/>
        <v>0</v>
      </c>
      <c r="Q132" s="70">
        <f t="shared" si="196"/>
        <v>0</v>
      </c>
      <c r="R132" s="70">
        <f t="shared" si="196"/>
        <v>72699268.230000004</v>
      </c>
      <c r="S132" s="70">
        <f t="shared" si="196"/>
        <v>0</v>
      </c>
      <c r="T132" s="70">
        <f t="shared" si="196"/>
        <v>0</v>
      </c>
      <c r="U132" s="70">
        <f t="shared" ref="U132:W132" si="197">+U133+U141</f>
        <v>0</v>
      </c>
      <c r="V132" s="70">
        <f t="shared" ref="V132" si="198">+V133+V141</f>
        <v>0</v>
      </c>
      <c r="W132" s="70">
        <f t="shared" si="197"/>
        <v>0</v>
      </c>
      <c r="X132" s="70">
        <f t="shared" ref="X132" si="199">+X133+X141</f>
        <v>0</v>
      </c>
      <c r="Y132" s="70">
        <f t="shared" si="196"/>
        <v>0</v>
      </c>
      <c r="Z132" s="70">
        <f t="shared" si="196"/>
        <v>10823959</v>
      </c>
      <c r="AA132" s="92">
        <f t="shared" ref="AA132" si="200">+AA133+AA141</f>
        <v>780741367.23000002</v>
      </c>
    </row>
    <row r="133" spans="1:28" s="17" customFormat="1" ht="30" x14ac:dyDescent="0.25">
      <c r="A133" s="59" t="s">
        <v>467</v>
      </c>
      <c r="B133" s="70">
        <f t="shared" ref="B133:Z133" si="201">SUM(B134:B140)</f>
        <v>0</v>
      </c>
      <c r="C133" s="70">
        <f t="shared" si="201"/>
        <v>0</v>
      </c>
      <c r="D133" s="70">
        <f t="shared" si="201"/>
        <v>0</v>
      </c>
      <c r="E133" s="70">
        <f t="shared" si="201"/>
        <v>0</v>
      </c>
      <c r="F133" s="70">
        <f t="shared" si="201"/>
        <v>0</v>
      </c>
      <c r="G133" s="70">
        <f t="shared" si="201"/>
        <v>697218140</v>
      </c>
      <c r="H133" s="70">
        <f t="shared" si="201"/>
        <v>0</v>
      </c>
      <c r="I133" s="70">
        <f t="shared" si="201"/>
        <v>0</v>
      </c>
      <c r="J133" s="70">
        <f t="shared" si="201"/>
        <v>0</v>
      </c>
      <c r="K133" s="70">
        <f t="shared" si="201"/>
        <v>0</v>
      </c>
      <c r="L133" s="70">
        <f t="shared" si="201"/>
        <v>0</v>
      </c>
      <c r="M133" s="70">
        <f t="shared" si="201"/>
        <v>0</v>
      </c>
      <c r="N133" s="70">
        <f t="shared" si="201"/>
        <v>0</v>
      </c>
      <c r="O133" s="70">
        <f t="shared" si="201"/>
        <v>0</v>
      </c>
      <c r="P133" s="70">
        <f t="shared" si="201"/>
        <v>0</v>
      </c>
      <c r="Q133" s="70">
        <f t="shared" si="201"/>
        <v>0</v>
      </c>
      <c r="R133" s="70">
        <f t="shared" si="201"/>
        <v>72699268.230000004</v>
      </c>
      <c r="S133" s="70">
        <f t="shared" si="201"/>
        <v>0</v>
      </c>
      <c r="T133" s="70">
        <f t="shared" si="201"/>
        <v>0</v>
      </c>
      <c r="U133" s="70">
        <f t="shared" ref="U133:W133" si="202">SUM(U134:U140)</f>
        <v>0</v>
      </c>
      <c r="V133" s="70">
        <f t="shared" ref="V133" si="203">SUM(V134:V140)</f>
        <v>0</v>
      </c>
      <c r="W133" s="70">
        <f t="shared" si="202"/>
        <v>0</v>
      </c>
      <c r="X133" s="70">
        <f t="shared" ref="X133" si="204">SUM(X134:X140)</f>
        <v>0</v>
      </c>
      <c r="Y133" s="70">
        <f t="shared" si="201"/>
        <v>0</v>
      </c>
      <c r="Z133" s="70">
        <f t="shared" si="201"/>
        <v>10823959</v>
      </c>
      <c r="AA133" s="92">
        <f t="shared" ref="AA133" si="205">SUM(AA134:AA140)</f>
        <v>780741367.23000002</v>
      </c>
    </row>
    <row r="134" spans="1:28" s="19" customFormat="1" ht="30" x14ac:dyDescent="0.25">
      <c r="A134" s="60" t="s">
        <v>342</v>
      </c>
      <c r="B134" s="71">
        <v>0</v>
      </c>
      <c r="C134" s="71">
        <v>0</v>
      </c>
      <c r="D134" s="71">
        <v>0</v>
      </c>
      <c r="E134" s="71">
        <v>0</v>
      </c>
      <c r="F134" s="71">
        <v>0</v>
      </c>
      <c r="G134" s="71">
        <f>+'POAI Armoniza'!F134</f>
        <v>697218140</v>
      </c>
      <c r="H134" s="71">
        <v>0</v>
      </c>
      <c r="I134" s="71">
        <v>0</v>
      </c>
      <c r="J134" s="71">
        <v>0</v>
      </c>
      <c r="K134" s="71">
        <v>0</v>
      </c>
      <c r="L134" s="71">
        <v>0</v>
      </c>
      <c r="M134" s="71">
        <v>0</v>
      </c>
      <c r="N134" s="71">
        <v>0</v>
      </c>
      <c r="O134" s="71">
        <v>0</v>
      </c>
      <c r="P134" s="71">
        <v>0</v>
      </c>
      <c r="Q134" s="71">
        <v>0</v>
      </c>
      <c r="R134" s="71">
        <v>0</v>
      </c>
      <c r="S134" s="71">
        <v>0</v>
      </c>
      <c r="T134" s="71">
        <v>0</v>
      </c>
      <c r="U134" s="71">
        <v>0</v>
      </c>
      <c r="V134" s="71">
        <v>0</v>
      </c>
      <c r="W134" s="71">
        <v>0</v>
      </c>
      <c r="X134" s="71">
        <v>0</v>
      </c>
      <c r="Y134" s="71">
        <v>0</v>
      </c>
      <c r="Z134" s="71">
        <v>0</v>
      </c>
      <c r="AA134" s="93">
        <f t="shared" ref="AA134:AA140" si="206">SUM(B134:Z134)</f>
        <v>697218140</v>
      </c>
      <c r="AB134" s="17"/>
    </row>
    <row r="135" spans="1:28" s="19" customFormat="1" ht="45" x14ac:dyDescent="0.25">
      <c r="A135" s="60" t="s">
        <v>353</v>
      </c>
      <c r="B135" s="71"/>
      <c r="C135" s="71"/>
      <c r="D135" s="71"/>
      <c r="E135" s="71"/>
      <c r="F135" s="71"/>
      <c r="G135" s="71"/>
      <c r="H135" s="71"/>
      <c r="I135" s="71"/>
      <c r="J135" s="71"/>
      <c r="K135" s="71"/>
      <c r="L135" s="71"/>
      <c r="M135" s="71"/>
      <c r="N135" s="71"/>
      <c r="O135" s="71"/>
      <c r="P135" s="71"/>
      <c r="Q135" s="71"/>
      <c r="R135" s="71">
        <f>+'POAI Armoniza'!R135</f>
        <v>40000000</v>
      </c>
      <c r="S135" s="71"/>
      <c r="T135" s="71"/>
      <c r="U135" s="71"/>
      <c r="V135" s="71"/>
      <c r="W135" s="71"/>
      <c r="X135" s="71"/>
      <c r="Y135" s="71"/>
      <c r="Z135" s="71"/>
      <c r="AA135" s="93">
        <f t="shared" si="206"/>
        <v>40000000</v>
      </c>
      <c r="AB135" s="17"/>
    </row>
    <row r="136" spans="1:28" s="19" customFormat="1" x14ac:dyDescent="0.25">
      <c r="A136" s="60" t="s">
        <v>354</v>
      </c>
      <c r="B136" s="71"/>
      <c r="C136" s="71"/>
      <c r="D136" s="71"/>
      <c r="E136" s="71"/>
      <c r="F136" s="71"/>
      <c r="G136" s="71"/>
      <c r="H136" s="71"/>
      <c r="I136" s="71"/>
      <c r="J136" s="71"/>
      <c r="K136" s="71"/>
      <c r="L136" s="71"/>
      <c r="M136" s="71"/>
      <c r="N136" s="71"/>
      <c r="O136" s="71"/>
      <c r="P136" s="71"/>
      <c r="Q136" s="71"/>
      <c r="R136" s="71">
        <f>+'POAI Armoniza'!R136+'POAI Armoniza'!BE136</f>
        <v>32699268.23</v>
      </c>
      <c r="S136" s="71"/>
      <c r="T136" s="71"/>
      <c r="U136" s="71"/>
      <c r="V136" s="71"/>
      <c r="W136" s="71"/>
      <c r="X136" s="71"/>
      <c r="Y136" s="71"/>
      <c r="Z136" s="71"/>
      <c r="AA136" s="93">
        <f t="shared" si="206"/>
        <v>32699268.23</v>
      </c>
      <c r="AB136" s="17"/>
    </row>
    <row r="137" spans="1:28" s="19" customFormat="1" ht="30" x14ac:dyDescent="0.25">
      <c r="A137" s="60" t="s">
        <v>344</v>
      </c>
      <c r="B137" s="71">
        <v>0</v>
      </c>
      <c r="C137" s="71">
        <v>0</v>
      </c>
      <c r="D137" s="71">
        <v>0</v>
      </c>
      <c r="E137" s="71">
        <v>0</v>
      </c>
      <c r="F137" s="71">
        <v>0</v>
      </c>
      <c r="G137" s="71">
        <v>0</v>
      </c>
      <c r="H137" s="71">
        <v>0</v>
      </c>
      <c r="I137" s="71">
        <v>0</v>
      </c>
      <c r="J137" s="71">
        <v>0</v>
      </c>
      <c r="K137" s="71">
        <v>0</v>
      </c>
      <c r="L137" s="71">
        <v>0</v>
      </c>
      <c r="M137" s="71">
        <v>0</v>
      </c>
      <c r="N137" s="71">
        <v>0</v>
      </c>
      <c r="O137" s="71">
        <v>0</v>
      </c>
      <c r="P137" s="71">
        <v>0</v>
      </c>
      <c r="Q137" s="71">
        <v>0</v>
      </c>
      <c r="R137" s="71">
        <v>0</v>
      </c>
      <c r="S137" s="71">
        <v>0</v>
      </c>
      <c r="T137" s="71">
        <v>0</v>
      </c>
      <c r="U137" s="71">
        <v>0</v>
      </c>
      <c r="V137" s="71">
        <v>0</v>
      </c>
      <c r="W137" s="71">
        <v>0</v>
      </c>
      <c r="X137" s="71">
        <v>0</v>
      </c>
      <c r="Y137" s="71">
        <v>0</v>
      </c>
      <c r="Z137" s="71">
        <f>+'POAI Armoniza'!T137</f>
        <v>10210780</v>
      </c>
      <c r="AA137" s="93">
        <f t="shared" si="206"/>
        <v>10210780</v>
      </c>
      <c r="AB137" s="17"/>
    </row>
    <row r="138" spans="1:28" s="19" customFormat="1" ht="30" x14ac:dyDescent="0.25">
      <c r="A138" s="60" t="s">
        <v>555</v>
      </c>
      <c r="B138" s="71"/>
      <c r="C138" s="71"/>
      <c r="D138" s="71"/>
      <c r="E138" s="71"/>
      <c r="F138" s="71"/>
      <c r="G138" s="71"/>
      <c r="H138" s="71"/>
      <c r="I138" s="71"/>
      <c r="J138" s="71"/>
      <c r="K138" s="71"/>
      <c r="L138" s="71"/>
      <c r="M138" s="71"/>
      <c r="N138" s="71"/>
      <c r="O138" s="71"/>
      <c r="P138" s="71"/>
      <c r="Q138" s="71"/>
      <c r="R138" s="71"/>
      <c r="S138" s="71"/>
      <c r="T138" s="71"/>
      <c r="U138" s="71"/>
      <c r="V138" s="71"/>
      <c r="W138" s="71"/>
      <c r="X138" s="71"/>
      <c r="Y138" s="71"/>
      <c r="Z138" s="71">
        <f>+'POAI Armoniza'!AU138</f>
        <v>10440</v>
      </c>
      <c r="AA138" s="93">
        <f t="shared" si="206"/>
        <v>10440</v>
      </c>
      <c r="AB138" s="17"/>
    </row>
    <row r="139" spans="1:28" s="19" customFormat="1" ht="30" x14ac:dyDescent="0.25">
      <c r="A139" s="60" t="s">
        <v>556</v>
      </c>
      <c r="B139" s="71"/>
      <c r="C139" s="71"/>
      <c r="D139" s="71"/>
      <c r="E139" s="71"/>
      <c r="F139" s="71"/>
      <c r="G139" s="71"/>
      <c r="H139" s="71"/>
      <c r="I139" s="71"/>
      <c r="J139" s="71"/>
      <c r="K139" s="71"/>
      <c r="L139" s="71"/>
      <c r="M139" s="71"/>
      <c r="N139" s="71"/>
      <c r="O139" s="71"/>
      <c r="P139" s="71"/>
      <c r="Q139" s="71"/>
      <c r="R139" s="71"/>
      <c r="S139" s="71"/>
      <c r="T139" s="71"/>
      <c r="U139" s="71"/>
      <c r="V139" s="71"/>
      <c r="W139" s="71"/>
      <c r="X139" s="71"/>
      <c r="Y139" s="71"/>
      <c r="Z139" s="71">
        <f>+'POAI Armoniza'!AU139</f>
        <v>507739</v>
      </c>
      <c r="AA139" s="93">
        <f t="shared" si="206"/>
        <v>507739</v>
      </c>
      <c r="AB139" s="17"/>
    </row>
    <row r="140" spans="1:28" s="19" customFormat="1" ht="30" x14ac:dyDescent="0.25">
      <c r="A140" s="60" t="s">
        <v>557</v>
      </c>
      <c r="B140" s="71"/>
      <c r="C140" s="71"/>
      <c r="D140" s="71"/>
      <c r="E140" s="71"/>
      <c r="F140" s="71"/>
      <c r="G140" s="71"/>
      <c r="H140" s="71"/>
      <c r="I140" s="71"/>
      <c r="J140" s="71"/>
      <c r="K140" s="71"/>
      <c r="L140" s="71"/>
      <c r="M140" s="71"/>
      <c r="N140" s="71"/>
      <c r="O140" s="71"/>
      <c r="P140" s="71"/>
      <c r="Q140" s="71"/>
      <c r="R140" s="71"/>
      <c r="S140" s="71"/>
      <c r="T140" s="71"/>
      <c r="U140" s="71"/>
      <c r="V140" s="71"/>
      <c r="W140" s="71"/>
      <c r="X140" s="71"/>
      <c r="Y140" s="71"/>
      <c r="Z140" s="71">
        <f>+'POAI Armoniza'!AU140</f>
        <v>95000</v>
      </c>
      <c r="AA140" s="93">
        <f t="shared" si="206"/>
        <v>95000</v>
      </c>
      <c r="AB140" s="17"/>
    </row>
    <row r="141" spans="1:28" s="17" customFormat="1" x14ac:dyDescent="0.25">
      <c r="A141" s="59" t="s">
        <v>468</v>
      </c>
      <c r="B141" s="70">
        <f t="shared" ref="B141:Z141" si="207">SUM(B142:B142)</f>
        <v>0</v>
      </c>
      <c r="C141" s="70">
        <f t="shared" si="207"/>
        <v>0</v>
      </c>
      <c r="D141" s="70">
        <f t="shared" si="207"/>
        <v>0</v>
      </c>
      <c r="E141" s="70">
        <f t="shared" si="207"/>
        <v>0</v>
      </c>
      <c r="F141" s="70">
        <f t="shared" si="207"/>
        <v>0</v>
      </c>
      <c r="G141" s="70">
        <f t="shared" si="207"/>
        <v>0</v>
      </c>
      <c r="H141" s="70">
        <f t="shared" si="207"/>
        <v>0</v>
      </c>
      <c r="I141" s="70">
        <f t="shared" si="207"/>
        <v>0</v>
      </c>
      <c r="J141" s="70">
        <f t="shared" si="207"/>
        <v>0</v>
      </c>
      <c r="K141" s="70">
        <f t="shared" si="207"/>
        <v>0</v>
      </c>
      <c r="L141" s="70">
        <f t="shared" si="207"/>
        <v>0</v>
      </c>
      <c r="M141" s="70">
        <f t="shared" si="207"/>
        <v>0</v>
      </c>
      <c r="N141" s="70">
        <f t="shared" si="207"/>
        <v>0</v>
      </c>
      <c r="O141" s="70">
        <f t="shared" si="207"/>
        <v>0</v>
      </c>
      <c r="P141" s="70">
        <f t="shared" si="207"/>
        <v>0</v>
      </c>
      <c r="Q141" s="70">
        <f t="shared" si="207"/>
        <v>0</v>
      </c>
      <c r="R141" s="70">
        <f t="shared" si="207"/>
        <v>0</v>
      </c>
      <c r="S141" s="70">
        <f t="shared" si="207"/>
        <v>0</v>
      </c>
      <c r="T141" s="70">
        <f t="shared" si="207"/>
        <v>0</v>
      </c>
      <c r="U141" s="70">
        <f t="shared" si="207"/>
        <v>0</v>
      </c>
      <c r="V141" s="70">
        <f t="shared" si="207"/>
        <v>0</v>
      </c>
      <c r="W141" s="70">
        <f t="shared" si="207"/>
        <v>0</v>
      </c>
      <c r="X141" s="70">
        <f t="shared" si="207"/>
        <v>0</v>
      </c>
      <c r="Y141" s="70">
        <f t="shared" si="207"/>
        <v>0</v>
      </c>
      <c r="Z141" s="70">
        <f t="shared" si="207"/>
        <v>0</v>
      </c>
      <c r="AA141" s="92">
        <f t="shared" ref="AA141" si="208">SUM(AA142:AA142)</f>
        <v>0</v>
      </c>
    </row>
    <row r="142" spans="1:28" s="19" customFormat="1" x14ac:dyDescent="0.25">
      <c r="A142" s="60" t="s">
        <v>387</v>
      </c>
      <c r="B142" s="71">
        <v>0</v>
      </c>
      <c r="C142" s="71">
        <v>0</v>
      </c>
      <c r="D142" s="71">
        <v>0</v>
      </c>
      <c r="E142" s="71">
        <v>0</v>
      </c>
      <c r="F142" s="71">
        <v>0</v>
      </c>
      <c r="G142" s="71">
        <v>0</v>
      </c>
      <c r="H142" s="71">
        <v>0</v>
      </c>
      <c r="I142" s="71">
        <v>0</v>
      </c>
      <c r="J142" s="71">
        <v>0</v>
      </c>
      <c r="K142" s="71">
        <v>0</v>
      </c>
      <c r="L142" s="71">
        <v>0</v>
      </c>
      <c r="M142" s="71">
        <v>0</v>
      </c>
      <c r="N142" s="71">
        <v>0</v>
      </c>
      <c r="O142" s="71">
        <v>0</v>
      </c>
      <c r="P142" s="71">
        <v>0</v>
      </c>
      <c r="Q142" s="71">
        <v>0</v>
      </c>
      <c r="R142" s="71">
        <v>0</v>
      </c>
      <c r="S142" s="71">
        <v>0</v>
      </c>
      <c r="T142" s="71">
        <v>0</v>
      </c>
      <c r="U142" s="71">
        <v>0</v>
      </c>
      <c r="V142" s="71">
        <v>0</v>
      </c>
      <c r="W142" s="71">
        <v>0</v>
      </c>
      <c r="X142" s="71">
        <v>0</v>
      </c>
      <c r="Y142" s="71">
        <v>0</v>
      </c>
      <c r="Z142" s="71">
        <v>0</v>
      </c>
      <c r="AA142" s="93">
        <f>SUM(B142:Z142)</f>
        <v>0</v>
      </c>
      <c r="AB142" s="17"/>
    </row>
    <row r="143" spans="1:28" s="17" customFormat="1" ht="30" x14ac:dyDescent="0.25">
      <c r="A143" s="58" t="s">
        <v>469</v>
      </c>
      <c r="B143" s="70">
        <f t="shared" ref="B143:Z143" si="209">+B144</f>
        <v>17000000</v>
      </c>
      <c r="C143" s="70">
        <f t="shared" si="209"/>
        <v>0</v>
      </c>
      <c r="D143" s="70">
        <f t="shared" si="209"/>
        <v>0</v>
      </c>
      <c r="E143" s="70">
        <f t="shared" si="209"/>
        <v>0</v>
      </c>
      <c r="F143" s="70">
        <f t="shared" si="209"/>
        <v>0</v>
      </c>
      <c r="G143" s="70">
        <f t="shared" si="209"/>
        <v>0</v>
      </c>
      <c r="H143" s="70">
        <f t="shared" si="209"/>
        <v>0</v>
      </c>
      <c r="I143" s="70">
        <f t="shared" si="209"/>
        <v>0</v>
      </c>
      <c r="J143" s="70">
        <f t="shared" si="209"/>
        <v>0</v>
      </c>
      <c r="K143" s="70">
        <f t="shared" si="209"/>
        <v>0</v>
      </c>
      <c r="L143" s="70">
        <f t="shared" si="209"/>
        <v>0</v>
      </c>
      <c r="M143" s="70">
        <f t="shared" si="209"/>
        <v>0</v>
      </c>
      <c r="N143" s="70">
        <f t="shared" si="209"/>
        <v>0</v>
      </c>
      <c r="O143" s="70">
        <f t="shared" si="209"/>
        <v>0</v>
      </c>
      <c r="P143" s="70">
        <f t="shared" si="209"/>
        <v>0</v>
      </c>
      <c r="Q143" s="70">
        <f t="shared" si="209"/>
        <v>0</v>
      </c>
      <c r="R143" s="70">
        <f t="shared" si="209"/>
        <v>0</v>
      </c>
      <c r="S143" s="70">
        <f t="shared" si="209"/>
        <v>0</v>
      </c>
      <c r="T143" s="70">
        <f t="shared" si="209"/>
        <v>0</v>
      </c>
      <c r="U143" s="70">
        <f t="shared" si="209"/>
        <v>0</v>
      </c>
      <c r="V143" s="70">
        <f t="shared" si="209"/>
        <v>0</v>
      </c>
      <c r="W143" s="70">
        <f t="shared" si="209"/>
        <v>0</v>
      </c>
      <c r="X143" s="70">
        <f t="shared" si="209"/>
        <v>0</v>
      </c>
      <c r="Y143" s="70">
        <f t="shared" si="209"/>
        <v>0</v>
      </c>
      <c r="Z143" s="70">
        <f t="shared" si="209"/>
        <v>0</v>
      </c>
      <c r="AA143" s="92">
        <f t="shared" ref="AA143" si="210">+AA144</f>
        <v>17000000</v>
      </c>
    </row>
    <row r="144" spans="1:28" s="17" customFormat="1" ht="30" x14ac:dyDescent="0.25">
      <c r="A144" s="59" t="s">
        <v>470</v>
      </c>
      <c r="B144" s="70">
        <f t="shared" ref="B144:Z144" si="211">SUM(B145:B147)</f>
        <v>17000000</v>
      </c>
      <c r="C144" s="70">
        <f t="shared" si="211"/>
        <v>0</v>
      </c>
      <c r="D144" s="70">
        <f t="shared" si="211"/>
        <v>0</v>
      </c>
      <c r="E144" s="70">
        <f t="shared" si="211"/>
        <v>0</v>
      </c>
      <c r="F144" s="70">
        <f t="shared" si="211"/>
        <v>0</v>
      </c>
      <c r="G144" s="70">
        <f t="shared" si="211"/>
        <v>0</v>
      </c>
      <c r="H144" s="70">
        <f t="shared" si="211"/>
        <v>0</v>
      </c>
      <c r="I144" s="70">
        <f t="shared" si="211"/>
        <v>0</v>
      </c>
      <c r="J144" s="70">
        <f t="shared" si="211"/>
        <v>0</v>
      </c>
      <c r="K144" s="70">
        <f t="shared" si="211"/>
        <v>0</v>
      </c>
      <c r="L144" s="70">
        <f t="shared" si="211"/>
        <v>0</v>
      </c>
      <c r="M144" s="70">
        <f t="shared" si="211"/>
        <v>0</v>
      </c>
      <c r="N144" s="70">
        <f t="shared" si="211"/>
        <v>0</v>
      </c>
      <c r="O144" s="70">
        <f t="shared" si="211"/>
        <v>0</v>
      </c>
      <c r="P144" s="70">
        <f t="shared" si="211"/>
        <v>0</v>
      </c>
      <c r="Q144" s="70">
        <f t="shared" si="211"/>
        <v>0</v>
      </c>
      <c r="R144" s="70">
        <f t="shared" si="211"/>
        <v>0</v>
      </c>
      <c r="S144" s="70">
        <f t="shared" si="211"/>
        <v>0</v>
      </c>
      <c r="T144" s="70">
        <f t="shared" si="211"/>
        <v>0</v>
      </c>
      <c r="U144" s="70">
        <f t="shared" ref="U144:W144" si="212">SUM(U145:U147)</f>
        <v>0</v>
      </c>
      <c r="V144" s="70">
        <f t="shared" ref="V144" si="213">SUM(V145:V147)</f>
        <v>0</v>
      </c>
      <c r="W144" s="70">
        <f t="shared" si="212"/>
        <v>0</v>
      </c>
      <c r="X144" s="70">
        <f t="shared" ref="X144" si="214">SUM(X145:X147)</f>
        <v>0</v>
      </c>
      <c r="Y144" s="70">
        <f t="shared" si="211"/>
        <v>0</v>
      </c>
      <c r="Z144" s="70">
        <f t="shared" si="211"/>
        <v>0</v>
      </c>
      <c r="AA144" s="92">
        <f t="shared" ref="AA144" si="215">SUM(AA145:AA147)</f>
        <v>17000000</v>
      </c>
    </row>
    <row r="145" spans="1:28" s="19" customFormat="1" x14ac:dyDescent="0.25">
      <c r="A145" s="60" t="s">
        <v>330</v>
      </c>
      <c r="B145" s="71">
        <f>+'POAI Armoniza'!Y145</f>
        <v>8000000</v>
      </c>
      <c r="C145" s="71">
        <v>0</v>
      </c>
      <c r="D145" s="71">
        <v>0</v>
      </c>
      <c r="E145" s="71">
        <v>0</v>
      </c>
      <c r="F145" s="71">
        <v>0</v>
      </c>
      <c r="G145" s="71">
        <v>0</v>
      </c>
      <c r="H145" s="71">
        <v>0</v>
      </c>
      <c r="I145" s="71">
        <v>0</v>
      </c>
      <c r="J145" s="71">
        <v>0</v>
      </c>
      <c r="K145" s="71">
        <v>0</v>
      </c>
      <c r="L145" s="71">
        <v>0</v>
      </c>
      <c r="M145" s="71">
        <v>0</v>
      </c>
      <c r="N145" s="71">
        <v>0</v>
      </c>
      <c r="O145" s="71">
        <v>0</v>
      </c>
      <c r="P145" s="71">
        <v>0</v>
      </c>
      <c r="Q145" s="71">
        <v>0</v>
      </c>
      <c r="R145" s="71">
        <v>0</v>
      </c>
      <c r="S145" s="71">
        <v>0</v>
      </c>
      <c r="T145" s="71">
        <v>0</v>
      </c>
      <c r="U145" s="71">
        <v>0</v>
      </c>
      <c r="V145" s="71">
        <v>0</v>
      </c>
      <c r="W145" s="71">
        <v>0</v>
      </c>
      <c r="X145" s="71">
        <v>0</v>
      </c>
      <c r="Y145" s="71">
        <v>0</v>
      </c>
      <c r="Z145" s="71">
        <v>0</v>
      </c>
      <c r="AA145" s="93">
        <f>SUM(B145:Z145)</f>
        <v>8000000</v>
      </c>
      <c r="AB145" s="17"/>
    </row>
    <row r="146" spans="1:28" s="19" customFormat="1" ht="30" x14ac:dyDescent="0.25">
      <c r="A146" s="60" t="s">
        <v>625</v>
      </c>
      <c r="B146" s="71">
        <f>+'POAI Armoniza'!Y146</f>
        <v>9000000</v>
      </c>
      <c r="C146" s="71"/>
      <c r="D146" s="71"/>
      <c r="E146" s="71"/>
      <c r="F146" s="71"/>
      <c r="G146" s="71"/>
      <c r="H146" s="71"/>
      <c r="I146" s="71"/>
      <c r="J146" s="71"/>
      <c r="K146" s="71"/>
      <c r="L146" s="71"/>
      <c r="M146" s="71"/>
      <c r="N146" s="71"/>
      <c r="O146" s="71"/>
      <c r="P146" s="71"/>
      <c r="Q146" s="71"/>
      <c r="R146" s="71"/>
      <c r="S146" s="71"/>
      <c r="T146" s="71"/>
      <c r="U146" s="71"/>
      <c r="V146" s="71"/>
      <c r="W146" s="71"/>
      <c r="X146" s="71"/>
      <c r="Y146" s="71"/>
      <c r="Z146" s="71"/>
      <c r="AA146" s="93">
        <f>SUM(B146:Z146)</f>
        <v>9000000</v>
      </c>
      <c r="AB146" s="17"/>
    </row>
    <row r="147" spans="1:28" s="19" customFormat="1" x14ac:dyDescent="0.25">
      <c r="A147" s="60" t="s">
        <v>387</v>
      </c>
      <c r="B147" s="71">
        <v>0</v>
      </c>
      <c r="C147" s="71">
        <v>0</v>
      </c>
      <c r="D147" s="71">
        <v>0</v>
      </c>
      <c r="E147" s="71">
        <v>0</v>
      </c>
      <c r="F147" s="71">
        <v>0</v>
      </c>
      <c r="G147" s="71">
        <v>0</v>
      </c>
      <c r="H147" s="71">
        <v>0</v>
      </c>
      <c r="I147" s="71">
        <v>0</v>
      </c>
      <c r="J147" s="71">
        <v>0</v>
      </c>
      <c r="K147" s="71">
        <v>0</v>
      </c>
      <c r="L147" s="71">
        <v>0</v>
      </c>
      <c r="M147" s="71">
        <v>0</v>
      </c>
      <c r="N147" s="71">
        <v>0</v>
      </c>
      <c r="O147" s="71">
        <v>0</v>
      </c>
      <c r="P147" s="71">
        <v>0</v>
      </c>
      <c r="Q147" s="71">
        <v>0</v>
      </c>
      <c r="R147" s="71">
        <v>0</v>
      </c>
      <c r="S147" s="71">
        <v>0</v>
      </c>
      <c r="T147" s="71">
        <v>0</v>
      </c>
      <c r="U147" s="71">
        <v>0</v>
      </c>
      <c r="V147" s="71">
        <v>0</v>
      </c>
      <c r="W147" s="71">
        <v>0</v>
      </c>
      <c r="X147" s="71">
        <v>0</v>
      </c>
      <c r="Y147" s="71">
        <v>0</v>
      </c>
      <c r="Z147" s="71">
        <v>0</v>
      </c>
      <c r="AA147" s="93">
        <f>SUM(B147:Z147)</f>
        <v>0</v>
      </c>
      <c r="AB147" s="17"/>
    </row>
    <row r="148" spans="1:28" s="17" customFormat="1" x14ac:dyDescent="0.25">
      <c r="A148" s="58" t="s">
        <v>471</v>
      </c>
      <c r="B148" s="70">
        <f t="shared" ref="B148:Z148" si="216">+B149</f>
        <v>22000000</v>
      </c>
      <c r="C148" s="70">
        <f t="shared" si="216"/>
        <v>0</v>
      </c>
      <c r="D148" s="70">
        <f t="shared" si="216"/>
        <v>0</v>
      </c>
      <c r="E148" s="70">
        <f t="shared" si="216"/>
        <v>0</v>
      </c>
      <c r="F148" s="70">
        <f t="shared" si="216"/>
        <v>0</v>
      </c>
      <c r="G148" s="70">
        <f t="shared" si="216"/>
        <v>0</v>
      </c>
      <c r="H148" s="70">
        <f t="shared" si="216"/>
        <v>0</v>
      </c>
      <c r="I148" s="70">
        <f t="shared" si="216"/>
        <v>0</v>
      </c>
      <c r="J148" s="70">
        <f t="shared" si="216"/>
        <v>0</v>
      </c>
      <c r="K148" s="70">
        <f t="shared" si="216"/>
        <v>0</v>
      </c>
      <c r="L148" s="70">
        <f t="shared" si="216"/>
        <v>0</v>
      </c>
      <c r="M148" s="70">
        <f t="shared" si="216"/>
        <v>0</v>
      </c>
      <c r="N148" s="70">
        <f t="shared" si="216"/>
        <v>0</v>
      </c>
      <c r="O148" s="70">
        <f t="shared" si="216"/>
        <v>0</v>
      </c>
      <c r="P148" s="70">
        <f t="shared" si="216"/>
        <v>0</v>
      </c>
      <c r="Q148" s="70">
        <f t="shared" si="216"/>
        <v>0</v>
      </c>
      <c r="R148" s="70">
        <f t="shared" si="216"/>
        <v>45993976</v>
      </c>
      <c r="S148" s="70">
        <f t="shared" si="216"/>
        <v>0</v>
      </c>
      <c r="T148" s="70">
        <f t="shared" si="216"/>
        <v>0</v>
      </c>
      <c r="U148" s="70">
        <f t="shared" si="216"/>
        <v>0</v>
      </c>
      <c r="V148" s="70">
        <f t="shared" si="216"/>
        <v>0</v>
      </c>
      <c r="W148" s="70">
        <f t="shared" si="216"/>
        <v>0</v>
      </c>
      <c r="X148" s="70">
        <f t="shared" si="216"/>
        <v>0</v>
      </c>
      <c r="Y148" s="70">
        <f t="shared" si="216"/>
        <v>0</v>
      </c>
      <c r="Z148" s="70">
        <f t="shared" si="216"/>
        <v>0</v>
      </c>
      <c r="AA148" s="92">
        <f t="shared" ref="AA148" si="217">+AA149</f>
        <v>67993976</v>
      </c>
    </row>
    <row r="149" spans="1:28" s="17" customFormat="1" ht="45" x14ac:dyDescent="0.25">
      <c r="A149" s="59" t="s">
        <v>472</v>
      </c>
      <c r="B149" s="70">
        <f t="shared" ref="B149:Z149" si="218">SUM(B150:B151)</f>
        <v>22000000</v>
      </c>
      <c r="C149" s="70">
        <f t="shared" si="218"/>
        <v>0</v>
      </c>
      <c r="D149" s="70">
        <f t="shared" si="218"/>
        <v>0</v>
      </c>
      <c r="E149" s="70">
        <f t="shared" si="218"/>
        <v>0</v>
      </c>
      <c r="F149" s="70">
        <f t="shared" si="218"/>
        <v>0</v>
      </c>
      <c r="G149" s="70">
        <f t="shared" si="218"/>
        <v>0</v>
      </c>
      <c r="H149" s="70">
        <f t="shared" si="218"/>
        <v>0</v>
      </c>
      <c r="I149" s="70">
        <f t="shared" si="218"/>
        <v>0</v>
      </c>
      <c r="J149" s="70">
        <f t="shared" si="218"/>
        <v>0</v>
      </c>
      <c r="K149" s="70">
        <f t="shared" si="218"/>
        <v>0</v>
      </c>
      <c r="L149" s="70">
        <f t="shared" si="218"/>
        <v>0</v>
      </c>
      <c r="M149" s="70">
        <f t="shared" si="218"/>
        <v>0</v>
      </c>
      <c r="N149" s="70">
        <f t="shared" si="218"/>
        <v>0</v>
      </c>
      <c r="O149" s="70">
        <f t="shared" si="218"/>
        <v>0</v>
      </c>
      <c r="P149" s="70">
        <f t="shared" si="218"/>
        <v>0</v>
      </c>
      <c r="Q149" s="70">
        <f t="shared" si="218"/>
        <v>0</v>
      </c>
      <c r="R149" s="70">
        <f t="shared" si="218"/>
        <v>45993976</v>
      </c>
      <c r="S149" s="70">
        <f t="shared" si="218"/>
        <v>0</v>
      </c>
      <c r="T149" s="70">
        <f t="shared" si="218"/>
        <v>0</v>
      </c>
      <c r="U149" s="70">
        <f t="shared" ref="U149:W149" si="219">SUM(U150:U151)</f>
        <v>0</v>
      </c>
      <c r="V149" s="70">
        <f t="shared" ref="V149" si="220">SUM(V150:V151)</f>
        <v>0</v>
      </c>
      <c r="W149" s="70">
        <f t="shared" si="219"/>
        <v>0</v>
      </c>
      <c r="X149" s="70">
        <f t="shared" ref="X149" si="221">SUM(X150:X151)</f>
        <v>0</v>
      </c>
      <c r="Y149" s="70">
        <f t="shared" si="218"/>
        <v>0</v>
      </c>
      <c r="Z149" s="70">
        <f t="shared" si="218"/>
        <v>0</v>
      </c>
      <c r="AA149" s="92">
        <f t="shared" ref="AA149" si="222">SUM(AA150:AA151)</f>
        <v>67993976</v>
      </c>
    </row>
    <row r="150" spans="1:28" s="19" customFormat="1" x14ac:dyDescent="0.25">
      <c r="A150" s="60" t="s">
        <v>630</v>
      </c>
      <c r="B150" s="71">
        <v>22000000</v>
      </c>
      <c r="C150" s="71"/>
      <c r="D150" s="71"/>
      <c r="E150" s="71"/>
      <c r="F150" s="71"/>
      <c r="G150" s="71"/>
      <c r="H150" s="71"/>
      <c r="I150" s="71"/>
      <c r="J150" s="71"/>
      <c r="K150" s="71"/>
      <c r="L150" s="71"/>
      <c r="M150" s="71"/>
      <c r="N150" s="71"/>
      <c r="O150" s="71"/>
      <c r="P150" s="71"/>
      <c r="Q150" s="71"/>
      <c r="R150" s="71">
        <f>+'POAI Armoniza'!R150</f>
        <v>4000000</v>
      </c>
      <c r="S150" s="71"/>
      <c r="T150" s="71"/>
      <c r="U150" s="71"/>
      <c r="V150" s="71"/>
      <c r="W150" s="71"/>
      <c r="X150" s="71"/>
      <c r="Y150" s="71"/>
      <c r="Z150" s="71"/>
      <c r="AA150" s="93">
        <f>SUM(B150:Z150)</f>
        <v>26000000</v>
      </c>
      <c r="AB150" s="17"/>
    </row>
    <row r="151" spans="1:28" s="19" customFormat="1" x14ac:dyDescent="0.25">
      <c r="A151" s="60" t="s">
        <v>631</v>
      </c>
      <c r="B151" s="71"/>
      <c r="C151" s="71"/>
      <c r="D151" s="71"/>
      <c r="E151" s="71"/>
      <c r="F151" s="71"/>
      <c r="G151" s="71"/>
      <c r="H151" s="71"/>
      <c r="I151" s="71"/>
      <c r="J151" s="71"/>
      <c r="K151" s="71"/>
      <c r="L151" s="71"/>
      <c r="M151" s="71"/>
      <c r="N151" s="71"/>
      <c r="O151" s="71"/>
      <c r="P151" s="71"/>
      <c r="Q151" s="71"/>
      <c r="R151" s="71">
        <f>+'POAI Armoniza'!AC151</f>
        <v>41993976</v>
      </c>
      <c r="S151" s="71">
        <v>0</v>
      </c>
      <c r="T151" s="71"/>
      <c r="U151" s="71"/>
      <c r="V151" s="71"/>
      <c r="W151" s="71"/>
      <c r="X151" s="71"/>
      <c r="Y151" s="71"/>
      <c r="Z151" s="71"/>
      <c r="AA151" s="93">
        <f>SUM(B151:Z151)</f>
        <v>41993976</v>
      </c>
      <c r="AB151" s="17"/>
    </row>
    <row r="152" spans="1:28" s="17" customFormat="1" ht="30" x14ac:dyDescent="0.25">
      <c r="A152" s="58" t="s">
        <v>473</v>
      </c>
      <c r="B152" s="70">
        <f t="shared" ref="B152:Z152" si="223">+B153</f>
        <v>0</v>
      </c>
      <c r="C152" s="70">
        <f t="shared" si="223"/>
        <v>0</v>
      </c>
      <c r="D152" s="70">
        <f t="shared" si="223"/>
        <v>0</v>
      </c>
      <c r="E152" s="70">
        <f t="shared" si="223"/>
        <v>0</v>
      </c>
      <c r="F152" s="70">
        <f t="shared" si="223"/>
        <v>0</v>
      </c>
      <c r="G152" s="70">
        <f t="shared" si="223"/>
        <v>0</v>
      </c>
      <c r="H152" s="70">
        <f t="shared" si="223"/>
        <v>0</v>
      </c>
      <c r="I152" s="70">
        <f t="shared" si="223"/>
        <v>0</v>
      </c>
      <c r="J152" s="70">
        <f t="shared" si="223"/>
        <v>0</v>
      </c>
      <c r="K152" s="70">
        <f t="shared" si="223"/>
        <v>0</v>
      </c>
      <c r="L152" s="70">
        <f t="shared" si="223"/>
        <v>0</v>
      </c>
      <c r="M152" s="70">
        <f t="shared" si="223"/>
        <v>0</v>
      </c>
      <c r="N152" s="70">
        <f t="shared" si="223"/>
        <v>0</v>
      </c>
      <c r="O152" s="70">
        <f t="shared" si="223"/>
        <v>0</v>
      </c>
      <c r="P152" s="70">
        <f t="shared" si="223"/>
        <v>0</v>
      </c>
      <c r="Q152" s="70">
        <f t="shared" si="223"/>
        <v>0</v>
      </c>
      <c r="R152" s="70">
        <f t="shared" si="223"/>
        <v>0</v>
      </c>
      <c r="S152" s="70">
        <f t="shared" si="223"/>
        <v>0</v>
      </c>
      <c r="T152" s="70">
        <f t="shared" si="223"/>
        <v>0</v>
      </c>
      <c r="U152" s="70">
        <f t="shared" si="223"/>
        <v>0</v>
      </c>
      <c r="V152" s="70">
        <f t="shared" si="223"/>
        <v>0</v>
      </c>
      <c r="W152" s="70">
        <f t="shared" si="223"/>
        <v>0</v>
      </c>
      <c r="X152" s="70">
        <f t="shared" si="223"/>
        <v>0</v>
      </c>
      <c r="Y152" s="70">
        <f t="shared" si="223"/>
        <v>0</v>
      </c>
      <c r="Z152" s="70">
        <f t="shared" si="223"/>
        <v>0</v>
      </c>
      <c r="AA152" s="92">
        <f t="shared" ref="AA152" si="224">+AA153</f>
        <v>0</v>
      </c>
    </row>
    <row r="153" spans="1:28" s="17" customFormat="1" ht="45" x14ac:dyDescent="0.25">
      <c r="A153" s="59" t="s">
        <v>474</v>
      </c>
      <c r="B153" s="70">
        <f t="shared" ref="B153:Z153" si="225">SUM(B154:B154)</f>
        <v>0</v>
      </c>
      <c r="C153" s="70">
        <f t="shared" si="225"/>
        <v>0</v>
      </c>
      <c r="D153" s="70">
        <f t="shared" si="225"/>
        <v>0</v>
      </c>
      <c r="E153" s="70">
        <f t="shared" si="225"/>
        <v>0</v>
      </c>
      <c r="F153" s="70">
        <f t="shared" si="225"/>
        <v>0</v>
      </c>
      <c r="G153" s="70">
        <f t="shared" si="225"/>
        <v>0</v>
      </c>
      <c r="H153" s="70">
        <f t="shared" si="225"/>
        <v>0</v>
      </c>
      <c r="I153" s="70">
        <f t="shared" si="225"/>
        <v>0</v>
      </c>
      <c r="J153" s="70">
        <f t="shared" si="225"/>
        <v>0</v>
      </c>
      <c r="K153" s="70">
        <f t="shared" si="225"/>
        <v>0</v>
      </c>
      <c r="L153" s="70">
        <f t="shared" si="225"/>
        <v>0</v>
      </c>
      <c r="M153" s="70">
        <f t="shared" si="225"/>
        <v>0</v>
      </c>
      <c r="N153" s="70">
        <f t="shared" si="225"/>
        <v>0</v>
      </c>
      <c r="O153" s="70">
        <f t="shared" si="225"/>
        <v>0</v>
      </c>
      <c r="P153" s="70">
        <f t="shared" si="225"/>
        <v>0</v>
      </c>
      <c r="Q153" s="70">
        <f t="shared" si="225"/>
        <v>0</v>
      </c>
      <c r="R153" s="70">
        <f t="shared" si="225"/>
        <v>0</v>
      </c>
      <c r="S153" s="70">
        <f t="shared" si="225"/>
        <v>0</v>
      </c>
      <c r="T153" s="70">
        <f t="shared" si="225"/>
        <v>0</v>
      </c>
      <c r="U153" s="70">
        <f t="shared" si="225"/>
        <v>0</v>
      </c>
      <c r="V153" s="70">
        <f t="shared" si="225"/>
        <v>0</v>
      </c>
      <c r="W153" s="70">
        <f t="shared" si="225"/>
        <v>0</v>
      </c>
      <c r="X153" s="70">
        <f t="shared" si="225"/>
        <v>0</v>
      </c>
      <c r="Y153" s="70">
        <f t="shared" si="225"/>
        <v>0</v>
      </c>
      <c r="Z153" s="70">
        <f t="shared" si="225"/>
        <v>0</v>
      </c>
      <c r="AA153" s="92">
        <f t="shared" ref="AA153" si="226">SUM(AA154:AA154)</f>
        <v>0</v>
      </c>
    </row>
    <row r="154" spans="1:28" s="19" customFormat="1" x14ac:dyDescent="0.25">
      <c r="A154" s="60" t="s">
        <v>387</v>
      </c>
      <c r="B154" s="71">
        <v>0</v>
      </c>
      <c r="C154" s="71">
        <v>0</v>
      </c>
      <c r="D154" s="71">
        <v>0</v>
      </c>
      <c r="E154" s="71">
        <v>0</v>
      </c>
      <c r="F154" s="71">
        <v>0</v>
      </c>
      <c r="G154" s="71">
        <v>0</v>
      </c>
      <c r="H154" s="71">
        <v>0</v>
      </c>
      <c r="I154" s="71">
        <v>0</v>
      </c>
      <c r="J154" s="71">
        <v>0</v>
      </c>
      <c r="K154" s="71">
        <v>0</v>
      </c>
      <c r="L154" s="71">
        <v>0</v>
      </c>
      <c r="M154" s="71">
        <v>0</v>
      </c>
      <c r="N154" s="71">
        <v>0</v>
      </c>
      <c r="O154" s="71">
        <v>0</v>
      </c>
      <c r="P154" s="71">
        <v>0</v>
      </c>
      <c r="Q154" s="71">
        <v>0</v>
      </c>
      <c r="R154" s="71">
        <v>0</v>
      </c>
      <c r="S154" s="71">
        <v>0</v>
      </c>
      <c r="T154" s="71">
        <v>0</v>
      </c>
      <c r="U154" s="71">
        <v>0</v>
      </c>
      <c r="V154" s="71">
        <v>0</v>
      </c>
      <c r="W154" s="71">
        <v>0</v>
      </c>
      <c r="X154" s="71">
        <v>0</v>
      </c>
      <c r="Y154" s="71">
        <v>0</v>
      </c>
      <c r="Z154" s="71">
        <v>0</v>
      </c>
      <c r="AA154" s="93">
        <f>SUM(B154:Z154)</f>
        <v>0</v>
      </c>
      <c r="AB154" s="17"/>
    </row>
    <row r="155" spans="1:28" s="17" customFormat="1" ht="42.75" customHeight="1" x14ac:dyDescent="0.25">
      <c r="A155" s="58" t="s">
        <v>475</v>
      </c>
      <c r="B155" s="70">
        <f t="shared" ref="B155:Z155" si="227">+B156</f>
        <v>500000000</v>
      </c>
      <c r="C155" s="70">
        <f t="shared" si="227"/>
        <v>0</v>
      </c>
      <c r="D155" s="70">
        <f t="shared" si="227"/>
        <v>0</v>
      </c>
      <c r="E155" s="70">
        <f t="shared" si="227"/>
        <v>0</v>
      </c>
      <c r="F155" s="70">
        <f t="shared" si="227"/>
        <v>0</v>
      </c>
      <c r="G155" s="70">
        <f t="shared" si="227"/>
        <v>0</v>
      </c>
      <c r="H155" s="70">
        <f t="shared" si="227"/>
        <v>0</v>
      </c>
      <c r="I155" s="70">
        <f t="shared" si="227"/>
        <v>0</v>
      </c>
      <c r="J155" s="70">
        <f t="shared" si="227"/>
        <v>0</v>
      </c>
      <c r="K155" s="70">
        <f t="shared" si="227"/>
        <v>0</v>
      </c>
      <c r="L155" s="70">
        <f t="shared" si="227"/>
        <v>0</v>
      </c>
      <c r="M155" s="70">
        <f t="shared" si="227"/>
        <v>0</v>
      </c>
      <c r="N155" s="70">
        <f t="shared" si="227"/>
        <v>0</v>
      </c>
      <c r="O155" s="70">
        <f t="shared" si="227"/>
        <v>0</v>
      </c>
      <c r="P155" s="70">
        <f t="shared" si="227"/>
        <v>0</v>
      </c>
      <c r="Q155" s="70">
        <f t="shared" si="227"/>
        <v>0</v>
      </c>
      <c r="R155" s="70">
        <f t="shared" si="227"/>
        <v>0</v>
      </c>
      <c r="S155" s="70">
        <f t="shared" si="227"/>
        <v>0</v>
      </c>
      <c r="T155" s="70">
        <f t="shared" si="227"/>
        <v>0</v>
      </c>
      <c r="U155" s="70">
        <f t="shared" si="227"/>
        <v>0</v>
      </c>
      <c r="V155" s="70">
        <f t="shared" si="227"/>
        <v>0</v>
      </c>
      <c r="W155" s="70">
        <f t="shared" si="227"/>
        <v>0</v>
      </c>
      <c r="X155" s="70">
        <f t="shared" si="227"/>
        <v>0</v>
      </c>
      <c r="Y155" s="70">
        <f t="shared" si="227"/>
        <v>0</v>
      </c>
      <c r="Z155" s="70">
        <f t="shared" si="227"/>
        <v>0</v>
      </c>
      <c r="AA155" s="92">
        <f t="shared" ref="AA155" si="228">+AA156</f>
        <v>500000000</v>
      </c>
    </row>
    <row r="156" spans="1:28" s="17" customFormat="1" ht="42.75" customHeight="1" x14ac:dyDescent="0.25">
      <c r="A156" s="59" t="s">
        <v>476</v>
      </c>
      <c r="B156" s="70">
        <f t="shared" ref="B156:Z156" si="229">SUM(B157:B157)</f>
        <v>500000000</v>
      </c>
      <c r="C156" s="70">
        <f t="shared" si="229"/>
        <v>0</v>
      </c>
      <c r="D156" s="70">
        <f t="shared" si="229"/>
        <v>0</v>
      </c>
      <c r="E156" s="70">
        <f t="shared" si="229"/>
        <v>0</v>
      </c>
      <c r="F156" s="70">
        <f t="shared" si="229"/>
        <v>0</v>
      </c>
      <c r="G156" s="70">
        <f t="shared" si="229"/>
        <v>0</v>
      </c>
      <c r="H156" s="70">
        <f t="shared" si="229"/>
        <v>0</v>
      </c>
      <c r="I156" s="70">
        <f t="shared" si="229"/>
        <v>0</v>
      </c>
      <c r="J156" s="70">
        <f t="shared" si="229"/>
        <v>0</v>
      </c>
      <c r="K156" s="70">
        <f t="shared" si="229"/>
        <v>0</v>
      </c>
      <c r="L156" s="70">
        <f t="shared" si="229"/>
        <v>0</v>
      </c>
      <c r="M156" s="70">
        <f t="shared" si="229"/>
        <v>0</v>
      </c>
      <c r="N156" s="70">
        <f t="shared" si="229"/>
        <v>0</v>
      </c>
      <c r="O156" s="70">
        <f t="shared" si="229"/>
        <v>0</v>
      </c>
      <c r="P156" s="70">
        <f t="shared" si="229"/>
        <v>0</v>
      </c>
      <c r="Q156" s="70">
        <f t="shared" si="229"/>
        <v>0</v>
      </c>
      <c r="R156" s="70">
        <f t="shared" si="229"/>
        <v>0</v>
      </c>
      <c r="S156" s="70">
        <f t="shared" si="229"/>
        <v>0</v>
      </c>
      <c r="T156" s="70">
        <f t="shared" si="229"/>
        <v>0</v>
      </c>
      <c r="U156" s="70">
        <f t="shared" si="229"/>
        <v>0</v>
      </c>
      <c r="V156" s="70">
        <f t="shared" si="229"/>
        <v>0</v>
      </c>
      <c r="W156" s="70">
        <f t="shared" si="229"/>
        <v>0</v>
      </c>
      <c r="X156" s="70">
        <f t="shared" si="229"/>
        <v>0</v>
      </c>
      <c r="Y156" s="70">
        <f t="shared" si="229"/>
        <v>0</v>
      </c>
      <c r="Z156" s="70">
        <f t="shared" si="229"/>
        <v>0</v>
      </c>
      <c r="AA156" s="92">
        <f t="shared" ref="AA156" si="230">SUM(AA157:AA157)</f>
        <v>500000000</v>
      </c>
    </row>
    <row r="157" spans="1:28" s="19" customFormat="1" x14ac:dyDescent="0.25">
      <c r="A157" s="60" t="s">
        <v>647</v>
      </c>
      <c r="B157" s="71">
        <v>500000000</v>
      </c>
      <c r="C157" s="71"/>
      <c r="D157" s="71"/>
      <c r="E157" s="71"/>
      <c r="F157" s="71"/>
      <c r="G157" s="71"/>
      <c r="H157" s="71"/>
      <c r="I157" s="71"/>
      <c r="J157" s="71"/>
      <c r="K157" s="71"/>
      <c r="L157" s="71"/>
      <c r="M157" s="71"/>
      <c r="N157" s="71"/>
      <c r="O157" s="71"/>
      <c r="P157" s="71"/>
      <c r="Q157" s="71"/>
      <c r="R157" s="71"/>
      <c r="S157" s="71"/>
      <c r="T157" s="71"/>
      <c r="U157" s="71"/>
      <c r="V157" s="71"/>
      <c r="W157" s="71"/>
      <c r="X157" s="71"/>
      <c r="Y157" s="71"/>
      <c r="Z157" s="71"/>
      <c r="AA157" s="93">
        <f>SUM(B157:Z157)</f>
        <v>500000000</v>
      </c>
      <c r="AB157" s="17"/>
    </row>
    <row r="158" spans="1:28" s="17" customFormat="1" ht="30" x14ac:dyDescent="0.25">
      <c r="A158" s="63" t="s">
        <v>479</v>
      </c>
      <c r="B158" s="70">
        <f t="shared" ref="B158:Z158" si="231">+B159+B188+B194+B175+B198</f>
        <v>164547288</v>
      </c>
      <c r="C158" s="70">
        <f t="shared" si="231"/>
        <v>37378836</v>
      </c>
      <c r="D158" s="70">
        <f t="shared" si="231"/>
        <v>0</v>
      </c>
      <c r="E158" s="70">
        <f t="shared" si="231"/>
        <v>0</v>
      </c>
      <c r="F158" s="70">
        <f t="shared" si="231"/>
        <v>0</v>
      </c>
      <c r="G158" s="70">
        <f t="shared" si="231"/>
        <v>0</v>
      </c>
      <c r="H158" s="70">
        <f t="shared" si="231"/>
        <v>0</v>
      </c>
      <c r="I158" s="70">
        <f t="shared" si="231"/>
        <v>0</v>
      </c>
      <c r="J158" s="70">
        <f t="shared" si="231"/>
        <v>0</v>
      </c>
      <c r="K158" s="70">
        <f t="shared" si="231"/>
        <v>0</v>
      </c>
      <c r="L158" s="70">
        <f t="shared" si="231"/>
        <v>0</v>
      </c>
      <c r="M158" s="70">
        <f t="shared" si="231"/>
        <v>0</v>
      </c>
      <c r="N158" s="70">
        <f t="shared" si="231"/>
        <v>0</v>
      </c>
      <c r="O158" s="70">
        <f t="shared" si="231"/>
        <v>0</v>
      </c>
      <c r="P158" s="70">
        <f t="shared" si="231"/>
        <v>0</v>
      </c>
      <c r="Q158" s="70">
        <f t="shared" si="231"/>
        <v>0</v>
      </c>
      <c r="R158" s="70">
        <f t="shared" si="231"/>
        <v>100000000</v>
      </c>
      <c r="S158" s="70">
        <f t="shared" si="231"/>
        <v>0</v>
      </c>
      <c r="T158" s="70">
        <f t="shared" si="231"/>
        <v>0</v>
      </c>
      <c r="U158" s="70">
        <f t="shared" ref="U158:W158" si="232">+U159+U188+U194+U175+U198</f>
        <v>0</v>
      </c>
      <c r="V158" s="70">
        <f t="shared" ref="V158" si="233">+V159+V188+V194+V175+V198</f>
        <v>0</v>
      </c>
      <c r="W158" s="70">
        <f t="shared" si="232"/>
        <v>0</v>
      </c>
      <c r="X158" s="70">
        <f t="shared" ref="X158" si="234">+X159+X188+X194+X175+X198</f>
        <v>0</v>
      </c>
      <c r="Y158" s="70">
        <f t="shared" si="231"/>
        <v>0</v>
      </c>
      <c r="Z158" s="70">
        <f t="shared" si="231"/>
        <v>73559321.989999995</v>
      </c>
      <c r="AA158" s="92">
        <f t="shared" ref="AA158" si="235">+AA159+AA188+AA194+AA175+AA198</f>
        <v>375485445.99000001</v>
      </c>
    </row>
    <row r="159" spans="1:28" s="17" customFormat="1" x14ac:dyDescent="0.25">
      <c r="A159" s="57" t="s">
        <v>480</v>
      </c>
      <c r="B159" s="70">
        <f t="shared" ref="B159:Z159" si="236">+B160+B166+B172+B169</f>
        <v>88547288</v>
      </c>
      <c r="C159" s="70">
        <f t="shared" si="236"/>
        <v>0</v>
      </c>
      <c r="D159" s="70">
        <f t="shared" si="236"/>
        <v>0</v>
      </c>
      <c r="E159" s="70">
        <f t="shared" si="236"/>
        <v>0</v>
      </c>
      <c r="F159" s="70">
        <f t="shared" si="236"/>
        <v>0</v>
      </c>
      <c r="G159" s="70">
        <f t="shared" si="236"/>
        <v>0</v>
      </c>
      <c r="H159" s="70">
        <f t="shared" si="236"/>
        <v>0</v>
      </c>
      <c r="I159" s="70">
        <f t="shared" si="236"/>
        <v>0</v>
      </c>
      <c r="J159" s="70">
        <f t="shared" si="236"/>
        <v>0</v>
      </c>
      <c r="K159" s="70">
        <f t="shared" si="236"/>
        <v>0</v>
      </c>
      <c r="L159" s="70">
        <f t="shared" si="236"/>
        <v>0</v>
      </c>
      <c r="M159" s="70">
        <f t="shared" si="236"/>
        <v>0</v>
      </c>
      <c r="N159" s="70">
        <f t="shared" si="236"/>
        <v>0</v>
      </c>
      <c r="O159" s="70">
        <f t="shared" si="236"/>
        <v>0</v>
      </c>
      <c r="P159" s="70">
        <f t="shared" si="236"/>
        <v>0</v>
      </c>
      <c r="Q159" s="70">
        <f t="shared" si="236"/>
        <v>0</v>
      </c>
      <c r="R159" s="70">
        <f t="shared" si="236"/>
        <v>0</v>
      </c>
      <c r="S159" s="70">
        <f t="shared" si="236"/>
        <v>0</v>
      </c>
      <c r="T159" s="70">
        <f t="shared" si="236"/>
        <v>0</v>
      </c>
      <c r="U159" s="70">
        <f t="shared" ref="U159:W159" si="237">+U160+U166+U172+U169</f>
        <v>0</v>
      </c>
      <c r="V159" s="70">
        <f t="shared" ref="V159" si="238">+V160+V166+V172+V169</f>
        <v>0</v>
      </c>
      <c r="W159" s="70">
        <f t="shared" si="237"/>
        <v>0</v>
      </c>
      <c r="X159" s="70">
        <f t="shared" ref="X159" si="239">+X160+X166+X172+X169</f>
        <v>0</v>
      </c>
      <c r="Y159" s="70">
        <f t="shared" si="236"/>
        <v>0</v>
      </c>
      <c r="Z159" s="70">
        <f t="shared" si="236"/>
        <v>73559321.989999995</v>
      </c>
      <c r="AA159" s="92">
        <f t="shared" ref="AA159" si="240">+AA160+AA166+AA172+AA169</f>
        <v>162106609.99000001</v>
      </c>
    </row>
    <row r="160" spans="1:28" s="17" customFormat="1" ht="45" x14ac:dyDescent="0.25">
      <c r="A160" s="58" t="s">
        <v>481</v>
      </c>
      <c r="B160" s="70">
        <f t="shared" ref="B160:Z160" si="241">+B161</f>
        <v>88547288</v>
      </c>
      <c r="C160" s="70">
        <f t="shared" si="241"/>
        <v>0</v>
      </c>
      <c r="D160" s="70">
        <f t="shared" si="241"/>
        <v>0</v>
      </c>
      <c r="E160" s="70">
        <f t="shared" si="241"/>
        <v>0</v>
      </c>
      <c r="F160" s="70">
        <f t="shared" si="241"/>
        <v>0</v>
      </c>
      <c r="G160" s="70">
        <f t="shared" si="241"/>
        <v>0</v>
      </c>
      <c r="H160" s="70">
        <f t="shared" si="241"/>
        <v>0</v>
      </c>
      <c r="I160" s="70">
        <f t="shared" si="241"/>
        <v>0</v>
      </c>
      <c r="J160" s="70">
        <f t="shared" si="241"/>
        <v>0</v>
      </c>
      <c r="K160" s="70">
        <f t="shared" si="241"/>
        <v>0</v>
      </c>
      <c r="L160" s="70">
        <f t="shared" si="241"/>
        <v>0</v>
      </c>
      <c r="M160" s="70">
        <f t="shared" si="241"/>
        <v>0</v>
      </c>
      <c r="N160" s="70">
        <f t="shared" si="241"/>
        <v>0</v>
      </c>
      <c r="O160" s="70">
        <f t="shared" si="241"/>
        <v>0</v>
      </c>
      <c r="P160" s="70">
        <f t="shared" si="241"/>
        <v>0</v>
      </c>
      <c r="Q160" s="70">
        <f t="shared" si="241"/>
        <v>0</v>
      </c>
      <c r="R160" s="70">
        <f t="shared" si="241"/>
        <v>0</v>
      </c>
      <c r="S160" s="70">
        <f t="shared" si="241"/>
        <v>0</v>
      </c>
      <c r="T160" s="70">
        <f t="shared" si="241"/>
        <v>0</v>
      </c>
      <c r="U160" s="70">
        <f t="shared" si="241"/>
        <v>0</v>
      </c>
      <c r="V160" s="70">
        <f t="shared" si="241"/>
        <v>0</v>
      </c>
      <c r="W160" s="70">
        <f t="shared" si="241"/>
        <v>0</v>
      </c>
      <c r="X160" s="70">
        <f t="shared" si="241"/>
        <v>0</v>
      </c>
      <c r="Y160" s="70">
        <f t="shared" si="241"/>
        <v>0</v>
      </c>
      <c r="Z160" s="70">
        <f t="shared" si="241"/>
        <v>73559321.989999995</v>
      </c>
      <c r="AA160" s="92">
        <f t="shared" ref="AA160" si="242">+AA161</f>
        <v>162106609.99000001</v>
      </c>
    </row>
    <row r="161" spans="1:28" s="17" customFormat="1" ht="60" x14ac:dyDescent="0.25">
      <c r="A161" s="59" t="s">
        <v>482</v>
      </c>
      <c r="B161" s="70">
        <f t="shared" ref="B161:Z161" si="243">SUM(B162:B165)</f>
        <v>88547288</v>
      </c>
      <c r="C161" s="70">
        <f t="shared" si="243"/>
        <v>0</v>
      </c>
      <c r="D161" s="70">
        <f t="shared" si="243"/>
        <v>0</v>
      </c>
      <c r="E161" s="70">
        <f t="shared" si="243"/>
        <v>0</v>
      </c>
      <c r="F161" s="70">
        <f t="shared" si="243"/>
        <v>0</v>
      </c>
      <c r="G161" s="70">
        <f t="shared" si="243"/>
        <v>0</v>
      </c>
      <c r="H161" s="70">
        <f t="shared" si="243"/>
        <v>0</v>
      </c>
      <c r="I161" s="70">
        <f t="shared" si="243"/>
        <v>0</v>
      </c>
      <c r="J161" s="70">
        <f t="shared" si="243"/>
        <v>0</v>
      </c>
      <c r="K161" s="70">
        <f t="shared" si="243"/>
        <v>0</v>
      </c>
      <c r="L161" s="70">
        <f t="shared" si="243"/>
        <v>0</v>
      </c>
      <c r="M161" s="70">
        <f t="shared" si="243"/>
        <v>0</v>
      </c>
      <c r="N161" s="70">
        <f t="shared" si="243"/>
        <v>0</v>
      </c>
      <c r="O161" s="70">
        <f t="shared" si="243"/>
        <v>0</v>
      </c>
      <c r="P161" s="70">
        <f t="shared" si="243"/>
        <v>0</v>
      </c>
      <c r="Q161" s="70">
        <f t="shared" si="243"/>
        <v>0</v>
      </c>
      <c r="R161" s="70">
        <f t="shared" si="243"/>
        <v>0</v>
      </c>
      <c r="S161" s="70">
        <f t="shared" si="243"/>
        <v>0</v>
      </c>
      <c r="T161" s="70">
        <f t="shared" si="243"/>
        <v>0</v>
      </c>
      <c r="U161" s="70">
        <f t="shared" ref="U161:W161" si="244">SUM(U162:U165)</f>
        <v>0</v>
      </c>
      <c r="V161" s="70">
        <f t="shared" ref="V161" si="245">SUM(V162:V165)</f>
        <v>0</v>
      </c>
      <c r="W161" s="70">
        <f t="shared" si="244"/>
        <v>0</v>
      </c>
      <c r="X161" s="70">
        <f t="shared" ref="X161" si="246">SUM(X162:X165)</f>
        <v>0</v>
      </c>
      <c r="Y161" s="70">
        <f t="shared" si="243"/>
        <v>0</v>
      </c>
      <c r="Z161" s="70">
        <f t="shared" si="243"/>
        <v>73559321.989999995</v>
      </c>
      <c r="AA161" s="92">
        <f>SUM(AA162:AA165)</f>
        <v>162106609.99000001</v>
      </c>
    </row>
    <row r="162" spans="1:28" s="19" customFormat="1" ht="45" x14ac:dyDescent="0.25">
      <c r="A162" s="60" t="s">
        <v>357</v>
      </c>
      <c r="B162" s="71">
        <v>66547288</v>
      </c>
      <c r="C162" s="71"/>
      <c r="D162" s="71"/>
      <c r="E162" s="71"/>
      <c r="F162" s="71"/>
      <c r="G162" s="71"/>
      <c r="H162" s="71"/>
      <c r="I162" s="71"/>
      <c r="J162" s="71"/>
      <c r="K162" s="71"/>
      <c r="L162" s="71"/>
      <c r="M162" s="71"/>
      <c r="N162" s="71"/>
      <c r="O162" s="71"/>
      <c r="P162" s="71"/>
      <c r="Q162" s="71"/>
      <c r="R162" s="71"/>
      <c r="S162" s="71"/>
      <c r="T162" s="71"/>
      <c r="U162" s="71"/>
      <c r="V162" s="71"/>
      <c r="W162" s="71"/>
      <c r="X162" s="71"/>
      <c r="Y162" s="71"/>
      <c r="Z162" s="71"/>
      <c r="AA162" s="93">
        <f>SUM(B162:Z162)</f>
        <v>66547288</v>
      </c>
      <c r="AB162" s="17"/>
    </row>
    <row r="163" spans="1:28" s="19" customFormat="1" x14ac:dyDescent="0.25">
      <c r="A163" s="60" t="s">
        <v>646</v>
      </c>
      <c r="B163" s="71">
        <v>12000000</v>
      </c>
      <c r="C163" s="71"/>
      <c r="D163" s="71"/>
      <c r="E163" s="71"/>
      <c r="F163" s="71"/>
      <c r="G163" s="71"/>
      <c r="H163" s="71"/>
      <c r="I163" s="71"/>
      <c r="J163" s="71"/>
      <c r="K163" s="71"/>
      <c r="L163" s="71"/>
      <c r="M163" s="71"/>
      <c r="N163" s="71"/>
      <c r="O163" s="71"/>
      <c r="P163" s="71"/>
      <c r="Q163" s="71"/>
      <c r="R163" s="71"/>
      <c r="S163" s="71"/>
      <c r="T163" s="71"/>
      <c r="U163" s="71"/>
      <c r="V163" s="71"/>
      <c r="W163" s="71"/>
      <c r="X163" s="71"/>
      <c r="Y163" s="71"/>
      <c r="Z163" s="71"/>
      <c r="AA163" s="93">
        <f>SUM(B163:Z163)</f>
        <v>12000000</v>
      </c>
      <c r="AB163" s="17"/>
    </row>
    <row r="164" spans="1:28" s="19" customFormat="1" ht="45" x14ac:dyDescent="0.25">
      <c r="A164" s="60" t="s">
        <v>553</v>
      </c>
      <c r="B164" s="71">
        <v>0</v>
      </c>
      <c r="C164" s="71"/>
      <c r="D164" s="71"/>
      <c r="E164" s="71"/>
      <c r="F164" s="71"/>
      <c r="G164" s="71"/>
      <c r="H164" s="71"/>
      <c r="I164" s="71"/>
      <c r="J164" s="71"/>
      <c r="K164" s="71"/>
      <c r="L164" s="71"/>
      <c r="M164" s="71"/>
      <c r="N164" s="71"/>
      <c r="O164" s="71"/>
      <c r="P164" s="71"/>
      <c r="Q164" s="71"/>
      <c r="R164" s="71"/>
      <c r="S164" s="71"/>
      <c r="T164" s="71"/>
      <c r="U164" s="71"/>
      <c r="V164" s="71"/>
      <c r="W164" s="71"/>
      <c r="X164" s="71"/>
      <c r="Y164" s="71"/>
      <c r="Z164" s="71">
        <f>+'POAI Armoniza'!AU164</f>
        <v>73559321.989999995</v>
      </c>
      <c r="AA164" s="93">
        <f>SUM(B164:Z164)</f>
        <v>73559321.989999995</v>
      </c>
      <c r="AB164" s="17"/>
    </row>
    <row r="165" spans="1:28" s="19" customFormat="1" x14ac:dyDescent="0.25">
      <c r="A165" s="60" t="s">
        <v>645</v>
      </c>
      <c r="B165" s="71">
        <v>10000000</v>
      </c>
      <c r="C165" s="71"/>
      <c r="D165" s="71"/>
      <c r="E165" s="71"/>
      <c r="F165" s="71"/>
      <c r="G165" s="71"/>
      <c r="H165" s="71"/>
      <c r="I165" s="71"/>
      <c r="J165" s="71"/>
      <c r="K165" s="71"/>
      <c r="L165" s="71"/>
      <c r="M165" s="71"/>
      <c r="N165" s="71"/>
      <c r="O165" s="71"/>
      <c r="P165" s="71"/>
      <c r="Q165" s="71"/>
      <c r="R165" s="71"/>
      <c r="S165" s="71"/>
      <c r="T165" s="71"/>
      <c r="U165" s="71"/>
      <c r="V165" s="71"/>
      <c r="W165" s="71"/>
      <c r="X165" s="71"/>
      <c r="Y165" s="71"/>
      <c r="Z165" s="71"/>
      <c r="AA165" s="93">
        <f>SUM(B165:Z165)</f>
        <v>10000000</v>
      </c>
      <c r="AB165" s="17"/>
    </row>
    <row r="166" spans="1:28" s="17" customFormat="1" ht="45" x14ac:dyDescent="0.25">
      <c r="A166" s="58" t="s">
        <v>483</v>
      </c>
      <c r="B166" s="70">
        <f t="shared" ref="B166:Z166" si="247">+B167</f>
        <v>0</v>
      </c>
      <c r="C166" s="70">
        <f t="shared" si="247"/>
        <v>0</v>
      </c>
      <c r="D166" s="70">
        <f t="shared" si="247"/>
        <v>0</v>
      </c>
      <c r="E166" s="70">
        <f t="shared" si="247"/>
        <v>0</v>
      </c>
      <c r="F166" s="70">
        <f t="shared" si="247"/>
        <v>0</v>
      </c>
      <c r="G166" s="70">
        <f t="shared" si="247"/>
        <v>0</v>
      </c>
      <c r="H166" s="70">
        <f t="shared" si="247"/>
        <v>0</v>
      </c>
      <c r="I166" s="70">
        <f t="shared" si="247"/>
        <v>0</v>
      </c>
      <c r="J166" s="70">
        <f t="shared" si="247"/>
        <v>0</v>
      </c>
      <c r="K166" s="70">
        <f t="shared" si="247"/>
        <v>0</v>
      </c>
      <c r="L166" s="70">
        <f t="shared" si="247"/>
        <v>0</v>
      </c>
      <c r="M166" s="70">
        <f t="shared" si="247"/>
        <v>0</v>
      </c>
      <c r="N166" s="70">
        <f t="shared" si="247"/>
        <v>0</v>
      </c>
      <c r="O166" s="70">
        <f t="shared" si="247"/>
        <v>0</v>
      </c>
      <c r="P166" s="70">
        <f t="shared" si="247"/>
        <v>0</v>
      </c>
      <c r="Q166" s="70">
        <f t="shared" si="247"/>
        <v>0</v>
      </c>
      <c r="R166" s="70">
        <f t="shared" si="247"/>
        <v>0</v>
      </c>
      <c r="S166" s="70">
        <f t="shared" si="247"/>
        <v>0</v>
      </c>
      <c r="T166" s="70">
        <f t="shared" si="247"/>
        <v>0</v>
      </c>
      <c r="U166" s="70">
        <f t="shared" si="247"/>
        <v>0</v>
      </c>
      <c r="V166" s="70">
        <f t="shared" si="247"/>
        <v>0</v>
      </c>
      <c r="W166" s="70">
        <f t="shared" si="247"/>
        <v>0</v>
      </c>
      <c r="X166" s="70">
        <f t="shared" si="247"/>
        <v>0</v>
      </c>
      <c r="Y166" s="70">
        <f t="shared" si="247"/>
        <v>0</v>
      </c>
      <c r="Z166" s="70">
        <f t="shared" si="247"/>
        <v>0</v>
      </c>
      <c r="AA166" s="92">
        <f t="shared" ref="AA166" si="248">+AA167</f>
        <v>0</v>
      </c>
    </row>
    <row r="167" spans="1:28" s="17" customFormat="1" ht="60" x14ac:dyDescent="0.25">
      <c r="A167" s="59" t="s">
        <v>484</v>
      </c>
      <c r="B167" s="70">
        <f t="shared" ref="B167:Z167" si="249">SUM(B168:B168)</f>
        <v>0</v>
      </c>
      <c r="C167" s="70">
        <f t="shared" si="249"/>
        <v>0</v>
      </c>
      <c r="D167" s="70">
        <f t="shared" si="249"/>
        <v>0</v>
      </c>
      <c r="E167" s="70">
        <f t="shared" si="249"/>
        <v>0</v>
      </c>
      <c r="F167" s="70">
        <f t="shared" si="249"/>
        <v>0</v>
      </c>
      <c r="G167" s="70">
        <f t="shared" si="249"/>
        <v>0</v>
      </c>
      <c r="H167" s="70">
        <f t="shared" si="249"/>
        <v>0</v>
      </c>
      <c r="I167" s="70">
        <f t="shared" si="249"/>
        <v>0</v>
      </c>
      <c r="J167" s="70">
        <f t="shared" si="249"/>
        <v>0</v>
      </c>
      <c r="K167" s="70">
        <f t="shared" si="249"/>
        <v>0</v>
      </c>
      <c r="L167" s="70">
        <f t="shared" si="249"/>
        <v>0</v>
      </c>
      <c r="M167" s="70">
        <f t="shared" si="249"/>
        <v>0</v>
      </c>
      <c r="N167" s="70">
        <f t="shared" si="249"/>
        <v>0</v>
      </c>
      <c r="O167" s="70">
        <f t="shared" si="249"/>
        <v>0</v>
      </c>
      <c r="P167" s="70">
        <f t="shared" si="249"/>
        <v>0</v>
      </c>
      <c r="Q167" s="70">
        <f t="shared" si="249"/>
        <v>0</v>
      </c>
      <c r="R167" s="70">
        <f t="shared" si="249"/>
        <v>0</v>
      </c>
      <c r="S167" s="70">
        <f t="shared" si="249"/>
        <v>0</v>
      </c>
      <c r="T167" s="70">
        <f t="shared" si="249"/>
        <v>0</v>
      </c>
      <c r="U167" s="70">
        <f t="shared" si="249"/>
        <v>0</v>
      </c>
      <c r="V167" s="70">
        <f t="shared" si="249"/>
        <v>0</v>
      </c>
      <c r="W167" s="70">
        <f t="shared" si="249"/>
        <v>0</v>
      </c>
      <c r="X167" s="70">
        <f t="shared" si="249"/>
        <v>0</v>
      </c>
      <c r="Y167" s="70">
        <f t="shared" si="249"/>
        <v>0</v>
      </c>
      <c r="Z167" s="70">
        <f t="shared" si="249"/>
        <v>0</v>
      </c>
      <c r="AA167" s="92">
        <f t="shared" ref="AA167" si="250">SUM(AA168:AA168)</f>
        <v>0</v>
      </c>
    </row>
    <row r="168" spans="1:28" s="19" customFormat="1" ht="30" x14ac:dyDescent="0.25">
      <c r="A168" s="60" t="s">
        <v>635</v>
      </c>
      <c r="B168" s="71"/>
      <c r="C168" s="71"/>
      <c r="D168" s="71"/>
      <c r="E168" s="71"/>
      <c r="F168" s="71"/>
      <c r="G168" s="71"/>
      <c r="H168" s="71"/>
      <c r="I168" s="71"/>
      <c r="J168" s="71"/>
      <c r="K168" s="71"/>
      <c r="L168" s="71"/>
      <c r="M168" s="71"/>
      <c r="N168" s="71"/>
      <c r="O168" s="71"/>
      <c r="P168" s="71"/>
      <c r="Q168" s="71"/>
      <c r="R168" s="71"/>
      <c r="S168" s="71"/>
      <c r="T168" s="71"/>
      <c r="U168" s="71"/>
      <c r="V168" s="71"/>
      <c r="W168" s="71"/>
      <c r="X168" s="71"/>
      <c r="Y168" s="71"/>
      <c r="Z168" s="71"/>
      <c r="AA168" s="93">
        <f>SUM(B168:Z168)</f>
        <v>0</v>
      </c>
      <c r="AB168" s="17"/>
    </row>
    <row r="169" spans="1:28" s="17" customFormat="1" ht="30" x14ac:dyDescent="0.25">
      <c r="A169" s="58" t="s">
        <v>485</v>
      </c>
      <c r="B169" s="70">
        <f t="shared" ref="B169:Z169" si="251">+B170</f>
        <v>0</v>
      </c>
      <c r="C169" s="70">
        <f t="shared" si="251"/>
        <v>0</v>
      </c>
      <c r="D169" s="70">
        <f t="shared" si="251"/>
        <v>0</v>
      </c>
      <c r="E169" s="70">
        <f t="shared" si="251"/>
        <v>0</v>
      </c>
      <c r="F169" s="70">
        <f t="shared" si="251"/>
        <v>0</v>
      </c>
      <c r="G169" s="70">
        <f t="shared" si="251"/>
        <v>0</v>
      </c>
      <c r="H169" s="70">
        <f t="shared" si="251"/>
        <v>0</v>
      </c>
      <c r="I169" s="70">
        <f t="shared" si="251"/>
        <v>0</v>
      </c>
      <c r="J169" s="70">
        <f t="shared" si="251"/>
        <v>0</v>
      </c>
      <c r="K169" s="70">
        <f t="shared" si="251"/>
        <v>0</v>
      </c>
      <c r="L169" s="70">
        <f t="shared" si="251"/>
        <v>0</v>
      </c>
      <c r="M169" s="70">
        <f t="shared" si="251"/>
        <v>0</v>
      </c>
      <c r="N169" s="70">
        <f t="shared" si="251"/>
        <v>0</v>
      </c>
      <c r="O169" s="70">
        <f t="shared" si="251"/>
        <v>0</v>
      </c>
      <c r="P169" s="70">
        <f t="shared" si="251"/>
        <v>0</v>
      </c>
      <c r="Q169" s="70">
        <f t="shared" si="251"/>
        <v>0</v>
      </c>
      <c r="R169" s="70">
        <f t="shared" si="251"/>
        <v>0</v>
      </c>
      <c r="S169" s="70">
        <f t="shared" si="251"/>
        <v>0</v>
      </c>
      <c r="T169" s="70">
        <f t="shared" si="251"/>
        <v>0</v>
      </c>
      <c r="U169" s="70">
        <f t="shared" si="251"/>
        <v>0</v>
      </c>
      <c r="V169" s="70">
        <f t="shared" si="251"/>
        <v>0</v>
      </c>
      <c r="W169" s="70">
        <f t="shared" si="251"/>
        <v>0</v>
      </c>
      <c r="X169" s="70">
        <f t="shared" si="251"/>
        <v>0</v>
      </c>
      <c r="Y169" s="70">
        <f t="shared" si="251"/>
        <v>0</v>
      </c>
      <c r="Z169" s="70">
        <f t="shared" si="251"/>
        <v>0</v>
      </c>
      <c r="AA169" s="92">
        <f t="shared" ref="AA169" si="252">+AA170</f>
        <v>0</v>
      </c>
    </row>
    <row r="170" spans="1:28" s="17" customFormat="1" ht="45" x14ac:dyDescent="0.25">
      <c r="A170" s="59" t="s">
        <v>486</v>
      </c>
      <c r="B170" s="70">
        <f t="shared" ref="B170:Z170" si="253">SUM(B171:B171)</f>
        <v>0</v>
      </c>
      <c r="C170" s="70">
        <f t="shared" si="253"/>
        <v>0</v>
      </c>
      <c r="D170" s="70">
        <f t="shared" si="253"/>
        <v>0</v>
      </c>
      <c r="E170" s="70">
        <f t="shared" si="253"/>
        <v>0</v>
      </c>
      <c r="F170" s="70">
        <f t="shared" si="253"/>
        <v>0</v>
      </c>
      <c r="G170" s="70">
        <f t="shared" si="253"/>
        <v>0</v>
      </c>
      <c r="H170" s="70">
        <f t="shared" si="253"/>
        <v>0</v>
      </c>
      <c r="I170" s="70">
        <f t="shared" si="253"/>
        <v>0</v>
      </c>
      <c r="J170" s="70">
        <f t="shared" si="253"/>
        <v>0</v>
      </c>
      <c r="K170" s="70">
        <f t="shared" si="253"/>
        <v>0</v>
      </c>
      <c r="L170" s="70">
        <f t="shared" si="253"/>
        <v>0</v>
      </c>
      <c r="M170" s="70">
        <f t="shared" si="253"/>
        <v>0</v>
      </c>
      <c r="N170" s="70">
        <f t="shared" si="253"/>
        <v>0</v>
      </c>
      <c r="O170" s="70">
        <f t="shared" si="253"/>
        <v>0</v>
      </c>
      <c r="P170" s="70">
        <f t="shared" si="253"/>
        <v>0</v>
      </c>
      <c r="Q170" s="70">
        <f t="shared" si="253"/>
        <v>0</v>
      </c>
      <c r="R170" s="70">
        <f t="shared" si="253"/>
        <v>0</v>
      </c>
      <c r="S170" s="70">
        <f t="shared" si="253"/>
        <v>0</v>
      </c>
      <c r="T170" s="70">
        <f t="shared" si="253"/>
        <v>0</v>
      </c>
      <c r="U170" s="70">
        <f t="shared" si="253"/>
        <v>0</v>
      </c>
      <c r="V170" s="70">
        <f t="shared" si="253"/>
        <v>0</v>
      </c>
      <c r="W170" s="70">
        <f t="shared" si="253"/>
        <v>0</v>
      </c>
      <c r="X170" s="70">
        <f t="shared" si="253"/>
        <v>0</v>
      </c>
      <c r="Y170" s="70">
        <f t="shared" si="253"/>
        <v>0</v>
      </c>
      <c r="Z170" s="70">
        <f t="shared" si="253"/>
        <v>0</v>
      </c>
      <c r="AA170" s="92">
        <f t="shared" ref="AA170" si="254">SUM(AA171:AA171)</f>
        <v>0</v>
      </c>
    </row>
    <row r="171" spans="1:28" s="19" customFormat="1" x14ac:dyDescent="0.25">
      <c r="A171" s="60" t="s">
        <v>387</v>
      </c>
      <c r="B171" s="71">
        <v>0</v>
      </c>
      <c r="C171" s="71">
        <v>0</v>
      </c>
      <c r="D171" s="71">
        <v>0</v>
      </c>
      <c r="E171" s="71">
        <v>0</v>
      </c>
      <c r="F171" s="71">
        <v>0</v>
      </c>
      <c r="G171" s="71">
        <v>0</v>
      </c>
      <c r="H171" s="71">
        <v>0</v>
      </c>
      <c r="I171" s="71">
        <v>0</v>
      </c>
      <c r="J171" s="71">
        <v>0</v>
      </c>
      <c r="K171" s="71">
        <v>0</v>
      </c>
      <c r="L171" s="71">
        <v>0</v>
      </c>
      <c r="M171" s="71">
        <v>0</v>
      </c>
      <c r="N171" s="71">
        <v>0</v>
      </c>
      <c r="O171" s="71">
        <v>0</v>
      </c>
      <c r="P171" s="71">
        <v>0</v>
      </c>
      <c r="Q171" s="71">
        <v>0</v>
      </c>
      <c r="R171" s="71">
        <v>0</v>
      </c>
      <c r="S171" s="71">
        <v>0</v>
      </c>
      <c r="T171" s="71">
        <v>0</v>
      </c>
      <c r="U171" s="71">
        <v>0</v>
      </c>
      <c r="V171" s="71">
        <v>0</v>
      </c>
      <c r="W171" s="71">
        <v>0</v>
      </c>
      <c r="X171" s="71">
        <v>0</v>
      </c>
      <c r="Y171" s="71">
        <v>0</v>
      </c>
      <c r="Z171" s="71">
        <v>0</v>
      </c>
      <c r="AA171" s="93">
        <f>SUM(B171:Z171)</f>
        <v>0</v>
      </c>
      <c r="AB171" s="17"/>
    </row>
    <row r="172" spans="1:28" s="17" customFormat="1" ht="45" x14ac:dyDescent="0.25">
      <c r="A172" s="58" t="s">
        <v>487</v>
      </c>
      <c r="B172" s="70">
        <f t="shared" ref="B172:Z172" si="255">+B173</f>
        <v>0</v>
      </c>
      <c r="C172" s="70">
        <f t="shared" si="255"/>
        <v>0</v>
      </c>
      <c r="D172" s="70">
        <f t="shared" si="255"/>
        <v>0</v>
      </c>
      <c r="E172" s="70">
        <f t="shared" si="255"/>
        <v>0</v>
      </c>
      <c r="F172" s="70">
        <f t="shared" si="255"/>
        <v>0</v>
      </c>
      <c r="G172" s="70">
        <f t="shared" si="255"/>
        <v>0</v>
      </c>
      <c r="H172" s="70">
        <f t="shared" si="255"/>
        <v>0</v>
      </c>
      <c r="I172" s="70">
        <f t="shared" si="255"/>
        <v>0</v>
      </c>
      <c r="J172" s="70">
        <f t="shared" si="255"/>
        <v>0</v>
      </c>
      <c r="K172" s="70">
        <f t="shared" si="255"/>
        <v>0</v>
      </c>
      <c r="L172" s="70">
        <f t="shared" si="255"/>
        <v>0</v>
      </c>
      <c r="M172" s="70">
        <f t="shared" si="255"/>
        <v>0</v>
      </c>
      <c r="N172" s="70">
        <f t="shared" si="255"/>
        <v>0</v>
      </c>
      <c r="O172" s="70">
        <f t="shared" si="255"/>
        <v>0</v>
      </c>
      <c r="P172" s="70">
        <f t="shared" si="255"/>
        <v>0</v>
      </c>
      <c r="Q172" s="70">
        <f t="shared" si="255"/>
        <v>0</v>
      </c>
      <c r="R172" s="70">
        <f t="shared" si="255"/>
        <v>0</v>
      </c>
      <c r="S172" s="70">
        <f t="shared" si="255"/>
        <v>0</v>
      </c>
      <c r="T172" s="70">
        <f t="shared" si="255"/>
        <v>0</v>
      </c>
      <c r="U172" s="70">
        <f t="shared" si="255"/>
        <v>0</v>
      </c>
      <c r="V172" s="70">
        <f t="shared" si="255"/>
        <v>0</v>
      </c>
      <c r="W172" s="70">
        <f t="shared" si="255"/>
        <v>0</v>
      </c>
      <c r="X172" s="70">
        <f t="shared" si="255"/>
        <v>0</v>
      </c>
      <c r="Y172" s="70">
        <f t="shared" si="255"/>
        <v>0</v>
      </c>
      <c r="Z172" s="70">
        <f t="shared" si="255"/>
        <v>0</v>
      </c>
      <c r="AA172" s="92">
        <f t="shared" ref="AA172" si="256">+AA173</f>
        <v>0</v>
      </c>
    </row>
    <row r="173" spans="1:28" s="17" customFormat="1" ht="30" x14ac:dyDescent="0.25">
      <c r="A173" s="59" t="s">
        <v>488</v>
      </c>
      <c r="B173" s="70">
        <f t="shared" ref="B173:Z173" si="257">SUM(B174:B174)</f>
        <v>0</v>
      </c>
      <c r="C173" s="70">
        <f t="shared" si="257"/>
        <v>0</v>
      </c>
      <c r="D173" s="70">
        <f t="shared" si="257"/>
        <v>0</v>
      </c>
      <c r="E173" s="70">
        <f t="shared" si="257"/>
        <v>0</v>
      </c>
      <c r="F173" s="70">
        <f t="shared" si="257"/>
        <v>0</v>
      </c>
      <c r="G173" s="70">
        <f t="shared" si="257"/>
        <v>0</v>
      </c>
      <c r="H173" s="70">
        <f t="shared" si="257"/>
        <v>0</v>
      </c>
      <c r="I173" s="70">
        <f t="shared" si="257"/>
        <v>0</v>
      </c>
      <c r="J173" s="70">
        <f t="shared" si="257"/>
        <v>0</v>
      </c>
      <c r="K173" s="70">
        <f t="shared" si="257"/>
        <v>0</v>
      </c>
      <c r="L173" s="70">
        <f t="shared" si="257"/>
        <v>0</v>
      </c>
      <c r="M173" s="70">
        <f t="shared" si="257"/>
        <v>0</v>
      </c>
      <c r="N173" s="70">
        <f t="shared" si="257"/>
        <v>0</v>
      </c>
      <c r="O173" s="70">
        <f t="shared" si="257"/>
        <v>0</v>
      </c>
      <c r="P173" s="70">
        <f t="shared" si="257"/>
        <v>0</v>
      </c>
      <c r="Q173" s="70">
        <f t="shared" si="257"/>
        <v>0</v>
      </c>
      <c r="R173" s="70">
        <f t="shared" si="257"/>
        <v>0</v>
      </c>
      <c r="S173" s="70">
        <f t="shared" si="257"/>
        <v>0</v>
      </c>
      <c r="T173" s="70">
        <f t="shared" si="257"/>
        <v>0</v>
      </c>
      <c r="U173" s="70">
        <f t="shared" si="257"/>
        <v>0</v>
      </c>
      <c r="V173" s="70">
        <f t="shared" si="257"/>
        <v>0</v>
      </c>
      <c r="W173" s="70">
        <f t="shared" si="257"/>
        <v>0</v>
      </c>
      <c r="X173" s="70">
        <f t="shared" si="257"/>
        <v>0</v>
      </c>
      <c r="Y173" s="70">
        <f t="shared" si="257"/>
        <v>0</v>
      </c>
      <c r="Z173" s="70">
        <f t="shared" si="257"/>
        <v>0</v>
      </c>
      <c r="AA173" s="92">
        <f t="shared" ref="AA173" si="258">SUM(AA174:AA174)</f>
        <v>0</v>
      </c>
    </row>
    <row r="174" spans="1:28" s="19" customFormat="1" x14ac:dyDescent="0.25">
      <c r="A174" s="60" t="s">
        <v>387</v>
      </c>
      <c r="B174" s="71">
        <v>0</v>
      </c>
      <c r="C174" s="71">
        <v>0</v>
      </c>
      <c r="D174" s="71">
        <v>0</v>
      </c>
      <c r="E174" s="71">
        <v>0</v>
      </c>
      <c r="F174" s="71">
        <v>0</v>
      </c>
      <c r="G174" s="71">
        <v>0</v>
      </c>
      <c r="H174" s="71">
        <v>0</v>
      </c>
      <c r="I174" s="71">
        <v>0</v>
      </c>
      <c r="J174" s="71">
        <v>0</v>
      </c>
      <c r="K174" s="71">
        <v>0</v>
      </c>
      <c r="L174" s="71">
        <v>0</v>
      </c>
      <c r="M174" s="71">
        <v>0</v>
      </c>
      <c r="N174" s="71">
        <v>0</v>
      </c>
      <c r="O174" s="71">
        <v>0</v>
      </c>
      <c r="P174" s="71">
        <v>0</v>
      </c>
      <c r="Q174" s="71">
        <v>0</v>
      </c>
      <c r="R174" s="71">
        <v>0</v>
      </c>
      <c r="S174" s="71">
        <v>0</v>
      </c>
      <c r="T174" s="71">
        <v>0</v>
      </c>
      <c r="U174" s="71">
        <v>0</v>
      </c>
      <c r="V174" s="71">
        <v>0</v>
      </c>
      <c r="W174" s="71">
        <v>0</v>
      </c>
      <c r="X174" s="71">
        <v>0</v>
      </c>
      <c r="Y174" s="71">
        <v>0</v>
      </c>
      <c r="Z174" s="71">
        <v>0</v>
      </c>
      <c r="AA174" s="93">
        <f>SUM(B174:Z174)</f>
        <v>0</v>
      </c>
      <c r="AB174" s="17"/>
    </row>
    <row r="175" spans="1:28" s="17" customFormat="1" x14ac:dyDescent="0.25">
      <c r="A175" s="57" t="s">
        <v>489</v>
      </c>
      <c r="B175" s="70">
        <f t="shared" ref="B175:Z175" si="259">+B176+B182+B185+B179</f>
        <v>0</v>
      </c>
      <c r="C175" s="70">
        <f t="shared" si="259"/>
        <v>0</v>
      </c>
      <c r="D175" s="70">
        <f t="shared" si="259"/>
        <v>0</v>
      </c>
      <c r="E175" s="70">
        <f t="shared" si="259"/>
        <v>0</v>
      </c>
      <c r="F175" s="70">
        <f t="shared" si="259"/>
        <v>0</v>
      </c>
      <c r="G175" s="70">
        <f t="shared" si="259"/>
        <v>0</v>
      </c>
      <c r="H175" s="70">
        <f t="shared" si="259"/>
        <v>0</v>
      </c>
      <c r="I175" s="70">
        <f t="shared" si="259"/>
        <v>0</v>
      </c>
      <c r="J175" s="70">
        <f t="shared" si="259"/>
        <v>0</v>
      </c>
      <c r="K175" s="70">
        <f t="shared" si="259"/>
        <v>0</v>
      </c>
      <c r="L175" s="70">
        <f t="shared" si="259"/>
        <v>0</v>
      </c>
      <c r="M175" s="70">
        <f t="shared" si="259"/>
        <v>0</v>
      </c>
      <c r="N175" s="70">
        <f t="shared" si="259"/>
        <v>0</v>
      </c>
      <c r="O175" s="70">
        <f t="shared" si="259"/>
        <v>0</v>
      </c>
      <c r="P175" s="70">
        <f t="shared" si="259"/>
        <v>0</v>
      </c>
      <c r="Q175" s="70">
        <f t="shared" si="259"/>
        <v>0</v>
      </c>
      <c r="R175" s="70">
        <f t="shared" si="259"/>
        <v>0</v>
      </c>
      <c r="S175" s="70">
        <f t="shared" si="259"/>
        <v>0</v>
      </c>
      <c r="T175" s="70">
        <f t="shared" si="259"/>
        <v>0</v>
      </c>
      <c r="U175" s="70">
        <f t="shared" ref="U175:W175" si="260">+U176+U182+U185+U179</f>
        <v>0</v>
      </c>
      <c r="V175" s="70">
        <f t="shared" ref="V175" si="261">+V176+V182+V185+V179</f>
        <v>0</v>
      </c>
      <c r="W175" s="70">
        <f t="shared" si="260"/>
        <v>0</v>
      </c>
      <c r="X175" s="70">
        <f t="shared" ref="X175" si="262">+X176+X182+X185+X179</f>
        <v>0</v>
      </c>
      <c r="Y175" s="70">
        <f t="shared" si="259"/>
        <v>0</v>
      </c>
      <c r="Z175" s="70">
        <f t="shared" si="259"/>
        <v>0</v>
      </c>
      <c r="AA175" s="92">
        <f t="shared" ref="AA175" si="263">+AA176+AA182+AA185+AA179</f>
        <v>0</v>
      </c>
    </row>
    <row r="176" spans="1:28" s="17" customFormat="1" ht="45" x14ac:dyDescent="0.25">
      <c r="A176" s="58" t="s">
        <v>490</v>
      </c>
      <c r="B176" s="70">
        <f t="shared" ref="B176:Z176" si="264">+B177</f>
        <v>0</v>
      </c>
      <c r="C176" s="70">
        <f t="shared" si="264"/>
        <v>0</v>
      </c>
      <c r="D176" s="70">
        <f t="shared" si="264"/>
        <v>0</v>
      </c>
      <c r="E176" s="70">
        <f t="shared" si="264"/>
        <v>0</v>
      </c>
      <c r="F176" s="70">
        <f t="shared" si="264"/>
        <v>0</v>
      </c>
      <c r="G176" s="70">
        <f t="shared" si="264"/>
        <v>0</v>
      </c>
      <c r="H176" s="70">
        <f t="shared" si="264"/>
        <v>0</v>
      </c>
      <c r="I176" s="70">
        <f t="shared" si="264"/>
        <v>0</v>
      </c>
      <c r="J176" s="70">
        <f t="shared" si="264"/>
        <v>0</v>
      </c>
      <c r="K176" s="70">
        <f t="shared" si="264"/>
        <v>0</v>
      </c>
      <c r="L176" s="70">
        <f t="shared" si="264"/>
        <v>0</v>
      </c>
      <c r="M176" s="70">
        <f t="shared" si="264"/>
        <v>0</v>
      </c>
      <c r="N176" s="70">
        <f t="shared" si="264"/>
        <v>0</v>
      </c>
      <c r="O176" s="70">
        <f t="shared" si="264"/>
        <v>0</v>
      </c>
      <c r="P176" s="70">
        <f t="shared" si="264"/>
        <v>0</v>
      </c>
      <c r="Q176" s="70">
        <f t="shared" si="264"/>
        <v>0</v>
      </c>
      <c r="R176" s="70">
        <f t="shared" si="264"/>
        <v>0</v>
      </c>
      <c r="S176" s="70">
        <f t="shared" si="264"/>
        <v>0</v>
      </c>
      <c r="T176" s="70">
        <f t="shared" si="264"/>
        <v>0</v>
      </c>
      <c r="U176" s="70">
        <f t="shared" si="264"/>
        <v>0</v>
      </c>
      <c r="V176" s="70">
        <f t="shared" si="264"/>
        <v>0</v>
      </c>
      <c r="W176" s="70">
        <f t="shared" si="264"/>
        <v>0</v>
      </c>
      <c r="X176" s="70">
        <f t="shared" si="264"/>
        <v>0</v>
      </c>
      <c r="Y176" s="70">
        <f t="shared" si="264"/>
        <v>0</v>
      </c>
      <c r="Z176" s="70">
        <f t="shared" si="264"/>
        <v>0</v>
      </c>
      <c r="AA176" s="92">
        <f t="shared" ref="AA176" si="265">+AA177</f>
        <v>0</v>
      </c>
    </row>
    <row r="177" spans="1:28" s="17" customFormat="1" ht="45" x14ac:dyDescent="0.25">
      <c r="A177" s="59" t="s">
        <v>491</v>
      </c>
      <c r="B177" s="70">
        <f t="shared" ref="B177:Z177" si="266">SUM(B178:B178)</f>
        <v>0</v>
      </c>
      <c r="C177" s="70">
        <f t="shared" si="266"/>
        <v>0</v>
      </c>
      <c r="D177" s="70">
        <f t="shared" si="266"/>
        <v>0</v>
      </c>
      <c r="E177" s="70">
        <f t="shared" si="266"/>
        <v>0</v>
      </c>
      <c r="F177" s="70">
        <f t="shared" si="266"/>
        <v>0</v>
      </c>
      <c r="G177" s="70">
        <f t="shared" si="266"/>
        <v>0</v>
      </c>
      <c r="H177" s="70">
        <f t="shared" si="266"/>
        <v>0</v>
      </c>
      <c r="I177" s="70">
        <f t="shared" si="266"/>
        <v>0</v>
      </c>
      <c r="J177" s="70">
        <f t="shared" si="266"/>
        <v>0</v>
      </c>
      <c r="K177" s="70">
        <f t="shared" si="266"/>
        <v>0</v>
      </c>
      <c r="L177" s="70">
        <f t="shared" si="266"/>
        <v>0</v>
      </c>
      <c r="M177" s="70">
        <f t="shared" si="266"/>
        <v>0</v>
      </c>
      <c r="N177" s="70">
        <f t="shared" si="266"/>
        <v>0</v>
      </c>
      <c r="O177" s="70">
        <f t="shared" si="266"/>
        <v>0</v>
      </c>
      <c r="P177" s="70">
        <f t="shared" si="266"/>
        <v>0</v>
      </c>
      <c r="Q177" s="70">
        <f t="shared" si="266"/>
        <v>0</v>
      </c>
      <c r="R177" s="70">
        <f t="shared" si="266"/>
        <v>0</v>
      </c>
      <c r="S177" s="70">
        <f t="shared" si="266"/>
        <v>0</v>
      </c>
      <c r="T177" s="70">
        <f t="shared" si="266"/>
        <v>0</v>
      </c>
      <c r="U177" s="70">
        <f t="shared" si="266"/>
        <v>0</v>
      </c>
      <c r="V177" s="70">
        <f t="shared" si="266"/>
        <v>0</v>
      </c>
      <c r="W177" s="70">
        <f t="shared" si="266"/>
        <v>0</v>
      </c>
      <c r="X177" s="70">
        <f t="shared" si="266"/>
        <v>0</v>
      </c>
      <c r="Y177" s="70">
        <f t="shared" si="266"/>
        <v>0</v>
      </c>
      <c r="Z177" s="70">
        <f t="shared" si="266"/>
        <v>0</v>
      </c>
      <c r="AA177" s="92">
        <f t="shared" ref="AA177" si="267">SUM(AA178:AA178)</f>
        <v>0</v>
      </c>
    </row>
    <row r="178" spans="1:28" s="19" customFormat="1" ht="30" x14ac:dyDescent="0.25">
      <c r="A178" s="60" t="s">
        <v>627</v>
      </c>
      <c r="B178" s="71">
        <v>0</v>
      </c>
      <c r="C178" s="71">
        <v>0</v>
      </c>
      <c r="D178" s="71">
        <v>0</v>
      </c>
      <c r="E178" s="71">
        <v>0</v>
      </c>
      <c r="F178" s="71">
        <v>0</v>
      </c>
      <c r="G178" s="71">
        <v>0</v>
      </c>
      <c r="H178" s="71">
        <v>0</v>
      </c>
      <c r="I178" s="71">
        <v>0</v>
      </c>
      <c r="J178" s="71">
        <v>0</v>
      </c>
      <c r="K178" s="71">
        <v>0</v>
      </c>
      <c r="L178" s="71">
        <v>0</v>
      </c>
      <c r="M178" s="71">
        <v>0</v>
      </c>
      <c r="N178" s="71">
        <v>0</v>
      </c>
      <c r="O178" s="71">
        <v>0</v>
      </c>
      <c r="P178" s="71">
        <v>0</v>
      </c>
      <c r="Q178" s="71">
        <v>0</v>
      </c>
      <c r="R178" s="71">
        <v>0</v>
      </c>
      <c r="S178" s="71">
        <v>0</v>
      </c>
      <c r="T178" s="71">
        <v>0</v>
      </c>
      <c r="U178" s="71">
        <v>0</v>
      </c>
      <c r="V178" s="71">
        <v>0</v>
      </c>
      <c r="W178" s="71">
        <v>0</v>
      </c>
      <c r="X178" s="71">
        <v>0</v>
      </c>
      <c r="Y178" s="71">
        <v>0</v>
      </c>
      <c r="Z178" s="71">
        <v>0</v>
      </c>
      <c r="AA178" s="93">
        <f>SUM(B178:Z178)</f>
        <v>0</v>
      </c>
      <c r="AB178" s="17"/>
    </row>
    <row r="179" spans="1:28" s="17" customFormat="1" ht="30" x14ac:dyDescent="0.25">
      <c r="A179" s="58" t="s">
        <v>492</v>
      </c>
      <c r="B179" s="70">
        <f t="shared" ref="B179:Z179" si="268">+B180</f>
        <v>0</v>
      </c>
      <c r="C179" s="70">
        <f t="shared" si="268"/>
        <v>0</v>
      </c>
      <c r="D179" s="70">
        <f t="shared" si="268"/>
        <v>0</v>
      </c>
      <c r="E179" s="70">
        <f t="shared" si="268"/>
        <v>0</v>
      </c>
      <c r="F179" s="70">
        <f t="shared" si="268"/>
        <v>0</v>
      </c>
      <c r="G179" s="70">
        <f t="shared" si="268"/>
        <v>0</v>
      </c>
      <c r="H179" s="70">
        <f t="shared" si="268"/>
        <v>0</v>
      </c>
      <c r="I179" s="70">
        <f t="shared" si="268"/>
        <v>0</v>
      </c>
      <c r="J179" s="70">
        <f t="shared" si="268"/>
        <v>0</v>
      </c>
      <c r="K179" s="70">
        <f t="shared" si="268"/>
        <v>0</v>
      </c>
      <c r="L179" s="70">
        <f t="shared" si="268"/>
        <v>0</v>
      </c>
      <c r="M179" s="70">
        <f t="shared" si="268"/>
        <v>0</v>
      </c>
      <c r="N179" s="70">
        <f t="shared" si="268"/>
        <v>0</v>
      </c>
      <c r="O179" s="70">
        <f t="shared" si="268"/>
        <v>0</v>
      </c>
      <c r="P179" s="70">
        <f t="shared" si="268"/>
        <v>0</v>
      </c>
      <c r="Q179" s="70">
        <f t="shared" si="268"/>
        <v>0</v>
      </c>
      <c r="R179" s="70">
        <f t="shared" si="268"/>
        <v>0</v>
      </c>
      <c r="S179" s="70">
        <f t="shared" si="268"/>
        <v>0</v>
      </c>
      <c r="T179" s="70">
        <f t="shared" si="268"/>
        <v>0</v>
      </c>
      <c r="U179" s="70">
        <f t="shared" si="268"/>
        <v>0</v>
      </c>
      <c r="V179" s="70">
        <f t="shared" si="268"/>
        <v>0</v>
      </c>
      <c r="W179" s="70">
        <f t="shared" si="268"/>
        <v>0</v>
      </c>
      <c r="X179" s="70">
        <f t="shared" si="268"/>
        <v>0</v>
      </c>
      <c r="Y179" s="70">
        <f t="shared" si="268"/>
        <v>0</v>
      </c>
      <c r="Z179" s="70">
        <f t="shared" si="268"/>
        <v>0</v>
      </c>
      <c r="AA179" s="92">
        <f t="shared" ref="AA179" si="269">+AA180</f>
        <v>0</v>
      </c>
    </row>
    <row r="180" spans="1:28" s="17" customFormat="1" ht="30" x14ac:dyDescent="0.25">
      <c r="A180" s="59" t="s">
        <v>493</v>
      </c>
      <c r="B180" s="70">
        <f t="shared" ref="B180:Z180" si="270">SUM(B181:B181)</f>
        <v>0</v>
      </c>
      <c r="C180" s="70">
        <f t="shared" si="270"/>
        <v>0</v>
      </c>
      <c r="D180" s="70">
        <f t="shared" si="270"/>
        <v>0</v>
      </c>
      <c r="E180" s="70">
        <f t="shared" si="270"/>
        <v>0</v>
      </c>
      <c r="F180" s="70">
        <f t="shared" si="270"/>
        <v>0</v>
      </c>
      <c r="G180" s="70">
        <f t="shared" si="270"/>
        <v>0</v>
      </c>
      <c r="H180" s="70">
        <f t="shared" si="270"/>
        <v>0</v>
      </c>
      <c r="I180" s="70">
        <f t="shared" si="270"/>
        <v>0</v>
      </c>
      <c r="J180" s="70">
        <f t="shared" si="270"/>
        <v>0</v>
      </c>
      <c r="K180" s="70">
        <f t="shared" si="270"/>
        <v>0</v>
      </c>
      <c r="L180" s="70">
        <f t="shared" si="270"/>
        <v>0</v>
      </c>
      <c r="M180" s="70">
        <f t="shared" si="270"/>
        <v>0</v>
      </c>
      <c r="N180" s="70">
        <f t="shared" si="270"/>
        <v>0</v>
      </c>
      <c r="O180" s="70">
        <f t="shared" si="270"/>
        <v>0</v>
      </c>
      <c r="P180" s="70">
        <f t="shared" si="270"/>
        <v>0</v>
      </c>
      <c r="Q180" s="70">
        <f t="shared" si="270"/>
        <v>0</v>
      </c>
      <c r="R180" s="70">
        <f t="shared" si="270"/>
        <v>0</v>
      </c>
      <c r="S180" s="70">
        <f t="shared" si="270"/>
        <v>0</v>
      </c>
      <c r="T180" s="70">
        <f t="shared" si="270"/>
        <v>0</v>
      </c>
      <c r="U180" s="70">
        <f t="shared" si="270"/>
        <v>0</v>
      </c>
      <c r="V180" s="70">
        <f t="shared" si="270"/>
        <v>0</v>
      </c>
      <c r="W180" s="70">
        <f t="shared" si="270"/>
        <v>0</v>
      </c>
      <c r="X180" s="70">
        <f t="shared" si="270"/>
        <v>0</v>
      </c>
      <c r="Y180" s="70">
        <f t="shared" si="270"/>
        <v>0</v>
      </c>
      <c r="Z180" s="70">
        <f t="shared" si="270"/>
        <v>0</v>
      </c>
      <c r="AA180" s="92">
        <f t="shared" ref="AA180" si="271">SUM(AA181:AA181)</f>
        <v>0</v>
      </c>
    </row>
    <row r="181" spans="1:28" s="19" customFormat="1" x14ac:dyDescent="0.25">
      <c r="A181" s="60" t="s">
        <v>387</v>
      </c>
      <c r="B181" s="71">
        <v>0</v>
      </c>
      <c r="C181" s="71">
        <v>0</v>
      </c>
      <c r="D181" s="71">
        <v>0</v>
      </c>
      <c r="E181" s="71">
        <v>0</v>
      </c>
      <c r="F181" s="71">
        <v>0</v>
      </c>
      <c r="G181" s="71">
        <v>0</v>
      </c>
      <c r="H181" s="71">
        <v>0</v>
      </c>
      <c r="I181" s="71">
        <v>0</v>
      </c>
      <c r="J181" s="71">
        <v>0</v>
      </c>
      <c r="K181" s="71">
        <v>0</v>
      </c>
      <c r="L181" s="71">
        <v>0</v>
      </c>
      <c r="M181" s="71">
        <v>0</v>
      </c>
      <c r="N181" s="71">
        <v>0</v>
      </c>
      <c r="O181" s="71">
        <v>0</v>
      </c>
      <c r="P181" s="71">
        <v>0</v>
      </c>
      <c r="Q181" s="71">
        <v>0</v>
      </c>
      <c r="R181" s="71">
        <v>0</v>
      </c>
      <c r="S181" s="71">
        <v>0</v>
      </c>
      <c r="T181" s="71">
        <v>0</v>
      </c>
      <c r="U181" s="71">
        <v>0</v>
      </c>
      <c r="V181" s="71">
        <v>0</v>
      </c>
      <c r="W181" s="71">
        <v>0</v>
      </c>
      <c r="X181" s="71">
        <v>0</v>
      </c>
      <c r="Y181" s="71">
        <v>0</v>
      </c>
      <c r="Z181" s="71">
        <v>0</v>
      </c>
      <c r="AA181" s="93">
        <f>SUM(B181:Z181)</f>
        <v>0</v>
      </c>
      <c r="AB181" s="17"/>
    </row>
    <row r="182" spans="1:28" s="17" customFormat="1" ht="45" x14ac:dyDescent="0.25">
      <c r="A182" s="58" t="s">
        <v>494</v>
      </c>
      <c r="B182" s="70">
        <f t="shared" ref="B182:Z182" si="272">+B183</f>
        <v>0</v>
      </c>
      <c r="C182" s="70">
        <f t="shared" si="272"/>
        <v>0</v>
      </c>
      <c r="D182" s="70">
        <f t="shared" si="272"/>
        <v>0</v>
      </c>
      <c r="E182" s="70">
        <f t="shared" si="272"/>
        <v>0</v>
      </c>
      <c r="F182" s="70">
        <f t="shared" si="272"/>
        <v>0</v>
      </c>
      <c r="G182" s="70">
        <f t="shared" si="272"/>
        <v>0</v>
      </c>
      <c r="H182" s="70">
        <f t="shared" si="272"/>
        <v>0</v>
      </c>
      <c r="I182" s="70">
        <f t="shared" si="272"/>
        <v>0</v>
      </c>
      <c r="J182" s="70">
        <f t="shared" si="272"/>
        <v>0</v>
      </c>
      <c r="K182" s="70">
        <f t="shared" si="272"/>
        <v>0</v>
      </c>
      <c r="L182" s="70">
        <f t="shared" si="272"/>
        <v>0</v>
      </c>
      <c r="M182" s="70">
        <f t="shared" si="272"/>
        <v>0</v>
      </c>
      <c r="N182" s="70">
        <f t="shared" si="272"/>
        <v>0</v>
      </c>
      <c r="O182" s="70">
        <f t="shared" si="272"/>
        <v>0</v>
      </c>
      <c r="P182" s="70">
        <f t="shared" si="272"/>
        <v>0</v>
      </c>
      <c r="Q182" s="70">
        <f t="shared" si="272"/>
        <v>0</v>
      </c>
      <c r="R182" s="70">
        <f t="shared" si="272"/>
        <v>0</v>
      </c>
      <c r="S182" s="70">
        <f t="shared" si="272"/>
        <v>0</v>
      </c>
      <c r="T182" s="70">
        <f t="shared" si="272"/>
        <v>0</v>
      </c>
      <c r="U182" s="70">
        <f t="shared" si="272"/>
        <v>0</v>
      </c>
      <c r="V182" s="70">
        <f t="shared" si="272"/>
        <v>0</v>
      </c>
      <c r="W182" s="70">
        <f t="shared" si="272"/>
        <v>0</v>
      </c>
      <c r="X182" s="70">
        <f t="shared" si="272"/>
        <v>0</v>
      </c>
      <c r="Y182" s="70">
        <f t="shared" si="272"/>
        <v>0</v>
      </c>
      <c r="Z182" s="70">
        <f t="shared" si="272"/>
        <v>0</v>
      </c>
      <c r="AA182" s="92">
        <f t="shared" ref="AA182" si="273">+AA183</f>
        <v>0</v>
      </c>
    </row>
    <row r="183" spans="1:28" s="17" customFormat="1" ht="30" x14ac:dyDescent="0.25">
      <c r="A183" s="59" t="s">
        <v>495</v>
      </c>
      <c r="B183" s="70">
        <f t="shared" ref="B183:Z183" si="274">SUM(B184:B184)</f>
        <v>0</v>
      </c>
      <c r="C183" s="70">
        <f t="shared" si="274"/>
        <v>0</v>
      </c>
      <c r="D183" s="70">
        <f t="shared" si="274"/>
        <v>0</v>
      </c>
      <c r="E183" s="70">
        <f t="shared" si="274"/>
        <v>0</v>
      </c>
      <c r="F183" s="70">
        <f t="shared" si="274"/>
        <v>0</v>
      </c>
      <c r="G183" s="70">
        <f t="shared" si="274"/>
        <v>0</v>
      </c>
      <c r="H183" s="70">
        <f t="shared" si="274"/>
        <v>0</v>
      </c>
      <c r="I183" s="70">
        <f t="shared" si="274"/>
        <v>0</v>
      </c>
      <c r="J183" s="70">
        <f t="shared" si="274"/>
        <v>0</v>
      </c>
      <c r="K183" s="70">
        <f t="shared" si="274"/>
        <v>0</v>
      </c>
      <c r="L183" s="70">
        <f t="shared" si="274"/>
        <v>0</v>
      </c>
      <c r="M183" s="70">
        <f t="shared" si="274"/>
        <v>0</v>
      </c>
      <c r="N183" s="70">
        <f t="shared" si="274"/>
        <v>0</v>
      </c>
      <c r="O183" s="70">
        <f t="shared" si="274"/>
        <v>0</v>
      </c>
      <c r="P183" s="70">
        <f t="shared" si="274"/>
        <v>0</v>
      </c>
      <c r="Q183" s="70">
        <f t="shared" si="274"/>
        <v>0</v>
      </c>
      <c r="R183" s="70">
        <f t="shared" si="274"/>
        <v>0</v>
      </c>
      <c r="S183" s="70">
        <f t="shared" si="274"/>
        <v>0</v>
      </c>
      <c r="T183" s="70">
        <f t="shared" si="274"/>
        <v>0</v>
      </c>
      <c r="U183" s="70">
        <f t="shared" si="274"/>
        <v>0</v>
      </c>
      <c r="V183" s="70">
        <f t="shared" si="274"/>
        <v>0</v>
      </c>
      <c r="W183" s="70">
        <f t="shared" si="274"/>
        <v>0</v>
      </c>
      <c r="X183" s="70">
        <f t="shared" si="274"/>
        <v>0</v>
      </c>
      <c r="Y183" s="70">
        <f t="shared" si="274"/>
        <v>0</v>
      </c>
      <c r="Z183" s="70">
        <f t="shared" si="274"/>
        <v>0</v>
      </c>
      <c r="AA183" s="92">
        <f t="shared" ref="AA183" si="275">SUM(AA184:AA184)</f>
        <v>0</v>
      </c>
    </row>
    <row r="184" spans="1:28" s="19" customFormat="1" x14ac:dyDescent="0.25">
      <c r="A184" s="60" t="s">
        <v>632</v>
      </c>
      <c r="B184" s="71"/>
      <c r="C184" s="71"/>
      <c r="D184" s="71"/>
      <c r="E184" s="71"/>
      <c r="F184" s="71"/>
      <c r="G184" s="71"/>
      <c r="H184" s="71"/>
      <c r="I184" s="71"/>
      <c r="J184" s="71"/>
      <c r="K184" s="71"/>
      <c r="L184" s="71"/>
      <c r="M184" s="71"/>
      <c r="N184" s="71"/>
      <c r="O184" s="71"/>
      <c r="P184" s="71"/>
      <c r="Q184" s="71"/>
      <c r="R184" s="71"/>
      <c r="S184" s="71"/>
      <c r="T184" s="71"/>
      <c r="U184" s="71"/>
      <c r="V184" s="71"/>
      <c r="W184" s="71"/>
      <c r="X184" s="71"/>
      <c r="Y184" s="71"/>
      <c r="Z184" s="71"/>
      <c r="AA184" s="93">
        <f>SUM(B184:Z184)</f>
        <v>0</v>
      </c>
      <c r="AB184" s="17"/>
    </row>
    <row r="185" spans="1:28" s="17" customFormat="1" ht="45" x14ac:dyDescent="0.25">
      <c r="A185" s="58" t="s">
        <v>496</v>
      </c>
      <c r="B185" s="70">
        <f t="shared" ref="B185:Z185" si="276">+B186</f>
        <v>0</v>
      </c>
      <c r="C185" s="70">
        <f t="shared" si="276"/>
        <v>0</v>
      </c>
      <c r="D185" s="70">
        <f t="shared" si="276"/>
        <v>0</v>
      </c>
      <c r="E185" s="70">
        <f t="shared" si="276"/>
        <v>0</v>
      </c>
      <c r="F185" s="70">
        <f t="shared" si="276"/>
        <v>0</v>
      </c>
      <c r="G185" s="70">
        <f t="shared" si="276"/>
        <v>0</v>
      </c>
      <c r="H185" s="70">
        <f t="shared" si="276"/>
        <v>0</v>
      </c>
      <c r="I185" s="70">
        <f t="shared" si="276"/>
        <v>0</v>
      </c>
      <c r="J185" s="70">
        <f t="shared" si="276"/>
        <v>0</v>
      </c>
      <c r="K185" s="70">
        <f t="shared" si="276"/>
        <v>0</v>
      </c>
      <c r="L185" s="70">
        <f t="shared" si="276"/>
        <v>0</v>
      </c>
      <c r="M185" s="70">
        <f t="shared" si="276"/>
        <v>0</v>
      </c>
      <c r="N185" s="70">
        <f t="shared" si="276"/>
        <v>0</v>
      </c>
      <c r="O185" s="70">
        <f t="shared" si="276"/>
        <v>0</v>
      </c>
      <c r="P185" s="70">
        <f t="shared" si="276"/>
        <v>0</v>
      </c>
      <c r="Q185" s="70">
        <f t="shared" si="276"/>
        <v>0</v>
      </c>
      <c r="R185" s="70">
        <f t="shared" si="276"/>
        <v>0</v>
      </c>
      <c r="S185" s="70">
        <f t="shared" si="276"/>
        <v>0</v>
      </c>
      <c r="T185" s="70">
        <f t="shared" si="276"/>
        <v>0</v>
      </c>
      <c r="U185" s="70">
        <f t="shared" si="276"/>
        <v>0</v>
      </c>
      <c r="V185" s="70">
        <f t="shared" si="276"/>
        <v>0</v>
      </c>
      <c r="W185" s="70">
        <f t="shared" si="276"/>
        <v>0</v>
      </c>
      <c r="X185" s="70">
        <f t="shared" si="276"/>
        <v>0</v>
      </c>
      <c r="Y185" s="70">
        <f t="shared" si="276"/>
        <v>0</v>
      </c>
      <c r="Z185" s="70">
        <f t="shared" si="276"/>
        <v>0</v>
      </c>
      <c r="AA185" s="92">
        <f t="shared" ref="AA185" si="277">+AA186</f>
        <v>0</v>
      </c>
    </row>
    <row r="186" spans="1:28" s="17" customFormat="1" ht="45" x14ac:dyDescent="0.25">
      <c r="A186" s="59" t="s">
        <v>497</v>
      </c>
      <c r="B186" s="70">
        <f t="shared" ref="B186:Z186" si="278">SUM(B187:B187)</f>
        <v>0</v>
      </c>
      <c r="C186" s="70">
        <f t="shared" si="278"/>
        <v>0</v>
      </c>
      <c r="D186" s="70">
        <f t="shared" si="278"/>
        <v>0</v>
      </c>
      <c r="E186" s="70">
        <f t="shared" si="278"/>
        <v>0</v>
      </c>
      <c r="F186" s="70">
        <f t="shared" si="278"/>
        <v>0</v>
      </c>
      <c r="G186" s="70">
        <f t="shared" si="278"/>
        <v>0</v>
      </c>
      <c r="H186" s="70">
        <f t="shared" si="278"/>
        <v>0</v>
      </c>
      <c r="I186" s="70">
        <f t="shared" si="278"/>
        <v>0</v>
      </c>
      <c r="J186" s="70">
        <f t="shared" si="278"/>
        <v>0</v>
      </c>
      <c r="K186" s="70">
        <f t="shared" si="278"/>
        <v>0</v>
      </c>
      <c r="L186" s="70">
        <f t="shared" si="278"/>
        <v>0</v>
      </c>
      <c r="M186" s="70">
        <f t="shared" si="278"/>
        <v>0</v>
      </c>
      <c r="N186" s="70">
        <f t="shared" si="278"/>
        <v>0</v>
      </c>
      <c r="O186" s="70">
        <f t="shared" si="278"/>
        <v>0</v>
      </c>
      <c r="P186" s="70">
        <f t="shared" si="278"/>
        <v>0</v>
      </c>
      <c r="Q186" s="70">
        <f t="shared" si="278"/>
        <v>0</v>
      </c>
      <c r="R186" s="70">
        <f t="shared" si="278"/>
        <v>0</v>
      </c>
      <c r="S186" s="70">
        <f t="shared" si="278"/>
        <v>0</v>
      </c>
      <c r="T186" s="70">
        <f t="shared" si="278"/>
        <v>0</v>
      </c>
      <c r="U186" s="70">
        <f t="shared" si="278"/>
        <v>0</v>
      </c>
      <c r="V186" s="70">
        <f t="shared" si="278"/>
        <v>0</v>
      </c>
      <c r="W186" s="70">
        <f t="shared" si="278"/>
        <v>0</v>
      </c>
      <c r="X186" s="70">
        <f t="shared" si="278"/>
        <v>0</v>
      </c>
      <c r="Y186" s="70">
        <f t="shared" si="278"/>
        <v>0</v>
      </c>
      <c r="Z186" s="70">
        <f t="shared" si="278"/>
        <v>0</v>
      </c>
      <c r="AA186" s="92">
        <f t="shared" ref="AA186" si="279">SUM(AA187:AA187)</f>
        <v>0</v>
      </c>
    </row>
    <row r="187" spans="1:28" s="19" customFormat="1" x14ac:dyDescent="0.25">
      <c r="A187" s="60" t="s">
        <v>387</v>
      </c>
      <c r="B187" s="71">
        <v>0</v>
      </c>
      <c r="C187" s="71">
        <v>0</v>
      </c>
      <c r="D187" s="71">
        <v>0</v>
      </c>
      <c r="E187" s="71">
        <v>0</v>
      </c>
      <c r="F187" s="71">
        <v>0</v>
      </c>
      <c r="G187" s="71">
        <v>0</v>
      </c>
      <c r="H187" s="71">
        <v>0</v>
      </c>
      <c r="I187" s="71">
        <v>0</v>
      </c>
      <c r="J187" s="71">
        <v>0</v>
      </c>
      <c r="K187" s="71">
        <v>0</v>
      </c>
      <c r="L187" s="71">
        <v>0</v>
      </c>
      <c r="M187" s="71">
        <v>0</v>
      </c>
      <c r="N187" s="71">
        <v>0</v>
      </c>
      <c r="O187" s="71">
        <v>0</v>
      </c>
      <c r="P187" s="71">
        <v>0</v>
      </c>
      <c r="Q187" s="71">
        <v>0</v>
      </c>
      <c r="R187" s="71">
        <v>0</v>
      </c>
      <c r="S187" s="71">
        <v>0</v>
      </c>
      <c r="T187" s="71">
        <v>0</v>
      </c>
      <c r="U187" s="71">
        <v>0</v>
      </c>
      <c r="V187" s="71">
        <v>0</v>
      </c>
      <c r="W187" s="71">
        <v>0</v>
      </c>
      <c r="X187" s="71">
        <v>0</v>
      </c>
      <c r="Y187" s="71">
        <v>0</v>
      </c>
      <c r="Z187" s="71">
        <v>0</v>
      </c>
      <c r="AA187" s="93">
        <f>SUM(B187:Z187)</f>
        <v>0</v>
      </c>
      <c r="AB187" s="17"/>
    </row>
    <row r="188" spans="1:28" s="17" customFormat="1" ht="30" x14ac:dyDescent="0.25">
      <c r="A188" s="57" t="s">
        <v>498</v>
      </c>
      <c r="B188" s="70">
        <f t="shared" ref="B188:Z189" si="280">+B189</f>
        <v>76000000</v>
      </c>
      <c r="C188" s="70">
        <f t="shared" si="280"/>
        <v>37378836</v>
      </c>
      <c r="D188" s="70">
        <f t="shared" si="280"/>
        <v>0</v>
      </c>
      <c r="E188" s="70">
        <f t="shared" si="280"/>
        <v>0</v>
      </c>
      <c r="F188" s="70">
        <f t="shared" si="280"/>
        <v>0</v>
      </c>
      <c r="G188" s="70">
        <f t="shared" si="280"/>
        <v>0</v>
      </c>
      <c r="H188" s="70">
        <f t="shared" si="280"/>
        <v>0</v>
      </c>
      <c r="I188" s="70">
        <f t="shared" si="280"/>
        <v>0</v>
      </c>
      <c r="J188" s="70">
        <f t="shared" si="280"/>
        <v>0</v>
      </c>
      <c r="K188" s="70">
        <f t="shared" si="280"/>
        <v>0</v>
      </c>
      <c r="L188" s="70">
        <f t="shared" si="280"/>
        <v>0</v>
      </c>
      <c r="M188" s="70">
        <f t="shared" si="280"/>
        <v>0</v>
      </c>
      <c r="N188" s="70">
        <f t="shared" si="280"/>
        <v>0</v>
      </c>
      <c r="O188" s="70">
        <f t="shared" si="280"/>
        <v>0</v>
      </c>
      <c r="P188" s="70">
        <f t="shared" si="280"/>
        <v>0</v>
      </c>
      <c r="Q188" s="70">
        <f t="shared" si="280"/>
        <v>0</v>
      </c>
      <c r="R188" s="70">
        <f t="shared" si="280"/>
        <v>0</v>
      </c>
      <c r="S188" s="70">
        <f t="shared" si="280"/>
        <v>0</v>
      </c>
      <c r="T188" s="70">
        <f t="shared" si="280"/>
        <v>0</v>
      </c>
      <c r="U188" s="70">
        <f t="shared" si="280"/>
        <v>0</v>
      </c>
      <c r="V188" s="70">
        <f t="shared" si="280"/>
        <v>0</v>
      </c>
      <c r="W188" s="70">
        <f t="shared" si="280"/>
        <v>0</v>
      </c>
      <c r="X188" s="70">
        <f t="shared" si="280"/>
        <v>0</v>
      </c>
      <c r="Y188" s="70">
        <f t="shared" si="280"/>
        <v>0</v>
      </c>
      <c r="Z188" s="70">
        <f t="shared" si="280"/>
        <v>0</v>
      </c>
      <c r="AA188" s="92">
        <f t="shared" ref="AA188:AA189" si="281">+AA189</f>
        <v>113378836</v>
      </c>
    </row>
    <row r="189" spans="1:28" s="17" customFormat="1" ht="30" x14ac:dyDescent="0.25">
      <c r="A189" s="58" t="s">
        <v>499</v>
      </c>
      <c r="B189" s="70">
        <f t="shared" si="280"/>
        <v>76000000</v>
      </c>
      <c r="C189" s="70">
        <f t="shared" si="280"/>
        <v>37378836</v>
      </c>
      <c r="D189" s="70">
        <f t="shared" si="280"/>
        <v>0</v>
      </c>
      <c r="E189" s="70">
        <f t="shared" si="280"/>
        <v>0</v>
      </c>
      <c r="F189" s="70">
        <f t="shared" si="280"/>
        <v>0</v>
      </c>
      <c r="G189" s="70">
        <f t="shared" si="280"/>
        <v>0</v>
      </c>
      <c r="H189" s="70">
        <f t="shared" si="280"/>
        <v>0</v>
      </c>
      <c r="I189" s="70">
        <f t="shared" si="280"/>
        <v>0</v>
      </c>
      <c r="J189" s="70">
        <f t="shared" si="280"/>
        <v>0</v>
      </c>
      <c r="K189" s="70">
        <f t="shared" si="280"/>
        <v>0</v>
      </c>
      <c r="L189" s="70">
        <f t="shared" si="280"/>
        <v>0</v>
      </c>
      <c r="M189" s="70">
        <f t="shared" si="280"/>
        <v>0</v>
      </c>
      <c r="N189" s="70">
        <f t="shared" si="280"/>
        <v>0</v>
      </c>
      <c r="O189" s="70">
        <f t="shared" si="280"/>
        <v>0</v>
      </c>
      <c r="P189" s="70">
        <f t="shared" si="280"/>
        <v>0</v>
      </c>
      <c r="Q189" s="70">
        <f t="shared" si="280"/>
        <v>0</v>
      </c>
      <c r="R189" s="70">
        <f t="shared" si="280"/>
        <v>0</v>
      </c>
      <c r="S189" s="70">
        <f t="shared" si="280"/>
        <v>0</v>
      </c>
      <c r="T189" s="70">
        <f t="shared" si="280"/>
        <v>0</v>
      </c>
      <c r="U189" s="70">
        <f t="shared" si="280"/>
        <v>0</v>
      </c>
      <c r="V189" s="70">
        <f t="shared" si="280"/>
        <v>0</v>
      </c>
      <c r="W189" s="70">
        <f t="shared" si="280"/>
        <v>0</v>
      </c>
      <c r="X189" s="70">
        <f t="shared" si="280"/>
        <v>0</v>
      </c>
      <c r="Y189" s="70">
        <f t="shared" si="280"/>
        <v>0</v>
      </c>
      <c r="Z189" s="70">
        <f t="shared" si="280"/>
        <v>0</v>
      </c>
      <c r="AA189" s="92">
        <f t="shared" si="281"/>
        <v>113378836</v>
      </c>
    </row>
    <row r="190" spans="1:28" s="17" customFormat="1" ht="30" x14ac:dyDescent="0.25">
      <c r="A190" s="62" t="s">
        <v>500</v>
      </c>
      <c r="B190" s="70">
        <f t="shared" ref="B190:Z190" si="282">SUM(B191:B193)</f>
        <v>76000000</v>
      </c>
      <c r="C190" s="70">
        <f t="shared" si="282"/>
        <v>37378836</v>
      </c>
      <c r="D190" s="70">
        <f t="shared" si="282"/>
        <v>0</v>
      </c>
      <c r="E190" s="70">
        <f t="shared" si="282"/>
        <v>0</v>
      </c>
      <c r="F190" s="70">
        <f t="shared" si="282"/>
        <v>0</v>
      </c>
      <c r="G190" s="70">
        <f t="shared" si="282"/>
        <v>0</v>
      </c>
      <c r="H190" s="70">
        <f t="shared" si="282"/>
        <v>0</v>
      </c>
      <c r="I190" s="70">
        <f t="shared" si="282"/>
        <v>0</v>
      </c>
      <c r="J190" s="70">
        <f t="shared" si="282"/>
        <v>0</v>
      </c>
      <c r="K190" s="70">
        <f t="shared" si="282"/>
        <v>0</v>
      </c>
      <c r="L190" s="70">
        <f t="shared" si="282"/>
        <v>0</v>
      </c>
      <c r="M190" s="70">
        <f t="shared" si="282"/>
        <v>0</v>
      </c>
      <c r="N190" s="70">
        <f t="shared" si="282"/>
        <v>0</v>
      </c>
      <c r="O190" s="70">
        <f t="shared" si="282"/>
        <v>0</v>
      </c>
      <c r="P190" s="70">
        <f t="shared" si="282"/>
        <v>0</v>
      </c>
      <c r="Q190" s="70">
        <f t="shared" si="282"/>
        <v>0</v>
      </c>
      <c r="R190" s="70">
        <f t="shared" si="282"/>
        <v>0</v>
      </c>
      <c r="S190" s="70">
        <f t="shared" si="282"/>
        <v>0</v>
      </c>
      <c r="T190" s="70">
        <f t="shared" si="282"/>
        <v>0</v>
      </c>
      <c r="U190" s="70">
        <f t="shared" ref="U190:W190" si="283">SUM(U191:U193)</f>
        <v>0</v>
      </c>
      <c r="V190" s="70">
        <f t="shared" ref="V190" si="284">SUM(V191:V193)</f>
        <v>0</v>
      </c>
      <c r="W190" s="70">
        <f t="shared" si="283"/>
        <v>0</v>
      </c>
      <c r="X190" s="70">
        <f t="shared" ref="X190" si="285">SUM(X191:X193)</f>
        <v>0</v>
      </c>
      <c r="Y190" s="70">
        <f t="shared" si="282"/>
        <v>0</v>
      </c>
      <c r="Z190" s="70">
        <f t="shared" si="282"/>
        <v>0</v>
      </c>
      <c r="AA190" s="92">
        <f t="shared" ref="AA190" si="286">SUM(AA191:AA193)</f>
        <v>113378836</v>
      </c>
    </row>
    <row r="191" spans="1:28" s="19" customFormat="1" ht="30" x14ac:dyDescent="0.25">
      <c r="A191" s="60" t="s">
        <v>341</v>
      </c>
      <c r="B191" s="71">
        <v>26000000</v>
      </c>
      <c r="C191" s="71">
        <f>+'POAI Armoniza'!C191+'POAI Armoniza'!AL191</f>
        <v>37378836</v>
      </c>
      <c r="D191" s="71"/>
      <c r="E191" s="71"/>
      <c r="F191" s="71"/>
      <c r="G191" s="71"/>
      <c r="H191" s="71"/>
      <c r="I191" s="71"/>
      <c r="J191" s="71"/>
      <c r="K191" s="71"/>
      <c r="L191" s="71"/>
      <c r="M191" s="71"/>
      <c r="N191" s="71"/>
      <c r="O191" s="71"/>
      <c r="P191" s="71"/>
      <c r="Q191" s="71"/>
      <c r="R191" s="71"/>
      <c r="S191" s="71"/>
      <c r="T191" s="71"/>
      <c r="U191" s="71"/>
      <c r="V191" s="71"/>
      <c r="W191" s="71"/>
      <c r="X191" s="71"/>
      <c r="Y191" s="71"/>
      <c r="Z191" s="71"/>
      <c r="AA191" s="93">
        <f>SUM(B191:Z191)</f>
        <v>63378836</v>
      </c>
      <c r="AB191" s="17"/>
    </row>
    <row r="192" spans="1:28" s="19" customFormat="1" x14ac:dyDescent="0.25">
      <c r="A192" s="60" t="s">
        <v>335</v>
      </c>
      <c r="B192" s="71">
        <v>30000000</v>
      </c>
      <c r="C192" s="71"/>
      <c r="D192" s="71"/>
      <c r="E192" s="71"/>
      <c r="F192" s="71"/>
      <c r="G192" s="71"/>
      <c r="H192" s="71"/>
      <c r="I192" s="71"/>
      <c r="J192" s="71"/>
      <c r="K192" s="71"/>
      <c r="L192" s="71"/>
      <c r="M192" s="71"/>
      <c r="N192" s="71"/>
      <c r="O192" s="71"/>
      <c r="P192" s="71"/>
      <c r="Q192" s="71"/>
      <c r="R192" s="71"/>
      <c r="S192" s="71"/>
      <c r="T192" s="71"/>
      <c r="U192" s="71"/>
      <c r="V192" s="71"/>
      <c r="W192" s="71"/>
      <c r="X192" s="71"/>
      <c r="Y192" s="71"/>
      <c r="Z192" s="71"/>
      <c r="AA192" s="93">
        <f>SUM(B192:Z192)</f>
        <v>30000000</v>
      </c>
      <c r="AB192" s="17"/>
    </row>
    <row r="193" spans="1:28" s="19" customFormat="1" ht="30" x14ac:dyDescent="0.25">
      <c r="A193" s="60" t="s">
        <v>358</v>
      </c>
      <c r="B193" s="71">
        <v>20000000</v>
      </c>
      <c r="C193" s="71"/>
      <c r="D193" s="71"/>
      <c r="E193" s="71"/>
      <c r="F193" s="71"/>
      <c r="G193" s="71"/>
      <c r="H193" s="71"/>
      <c r="I193" s="71"/>
      <c r="J193" s="71"/>
      <c r="K193" s="71"/>
      <c r="L193" s="71"/>
      <c r="M193" s="71"/>
      <c r="N193" s="71"/>
      <c r="O193" s="71"/>
      <c r="P193" s="71"/>
      <c r="Q193" s="71"/>
      <c r="R193" s="71"/>
      <c r="S193" s="71"/>
      <c r="T193" s="71"/>
      <c r="U193" s="71"/>
      <c r="V193" s="71"/>
      <c r="W193" s="71"/>
      <c r="X193" s="71"/>
      <c r="Y193" s="71"/>
      <c r="Z193" s="71"/>
      <c r="AA193" s="93">
        <f>SUM(B193:Z193)</f>
        <v>20000000</v>
      </c>
      <c r="AB193" s="17"/>
    </row>
    <row r="194" spans="1:28" s="17" customFormat="1" x14ac:dyDescent="0.25">
      <c r="A194" s="57" t="s">
        <v>501</v>
      </c>
      <c r="B194" s="70">
        <f t="shared" ref="B194:Z195" si="287">+B195</f>
        <v>0</v>
      </c>
      <c r="C194" s="70">
        <f t="shared" si="287"/>
        <v>0</v>
      </c>
      <c r="D194" s="70">
        <f t="shared" si="287"/>
        <v>0</v>
      </c>
      <c r="E194" s="70">
        <f t="shared" si="287"/>
        <v>0</v>
      </c>
      <c r="F194" s="70">
        <f t="shared" si="287"/>
        <v>0</v>
      </c>
      <c r="G194" s="70">
        <f t="shared" si="287"/>
        <v>0</v>
      </c>
      <c r="H194" s="70">
        <f t="shared" si="287"/>
        <v>0</v>
      </c>
      <c r="I194" s="70">
        <f t="shared" si="287"/>
        <v>0</v>
      </c>
      <c r="J194" s="70">
        <f t="shared" si="287"/>
        <v>0</v>
      </c>
      <c r="K194" s="70">
        <f t="shared" si="287"/>
        <v>0</v>
      </c>
      <c r="L194" s="70">
        <f t="shared" si="287"/>
        <v>0</v>
      </c>
      <c r="M194" s="70">
        <f t="shared" si="287"/>
        <v>0</v>
      </c>
      <c r="N194" s="70">
        <f t="shared" si="287"/>
        <v>0</v>
      </c>
      <c r="O194" s="70">
        <f t="shared" si="287"/>
        <v>0</v>
      </c>
      <c r="P194" s="70">
        <f t="shared" si="287"/>
        <v>0</v>
      </c>
      <c r="Q194" s="70">
        <f t="shared" si="287"/>
        <v>0</v>
      </c>
      <c r="R194" s="70">
        <f t="shared" si="287"/>
        <v>100000000</v>
      </c>
      <c r="S194" s="70">
        <f t="shared" si="287"/>
        <v>0</v>
      </c>
      <c r="T194" s="70">
        <f t="shared" si="287"/>
        <v>0</v>
      </c>
      <c r="U194" s="70">
        <f t="shared" si="287"/>
        <v>0</v>
      </c>
      <c r="V194" s="70">
        <f t="shared" si="287"/>
        <v>0</v>
      </c>
      <c r="W194" s="70">
        <f t="shared" si="287"/>
        <v>0</v>
      </c>
      <c r="X194" s="70">
        <f t="shared" si="287"/>
        <v>0</v>
      </c>
      <c r="Y194" s="70">
        <f t="shared" si="287"/>
        <v>0</v>
      </c>
      <c r="Z194" s="70">
        <f t="shared" si="287"/>
        <v>0</v>
      </c>
      <c r="AA194" s="92">
        <f t="shared" ref="AA194:AA195" si="288">+AA195</f>
        <v>100000000</v>
      </c>
    </row>
    <row r="195" spans="1:28" s="17" customFormat="1" x14ac:dyDescent="0.25">
      <c r="A195" s="58" t="s">
        <v>502</v>
      </c>
      <c r="B195" s="70">
        <f t="shared" si="287"/>
        <v>0</v>
      </c>
      <c r="C195" s="70">
        <f t="shared" si="287"/>
        <v>0</v>
      </c>
      <c r="D195" s="70">
        <f t="shared" si="287"/>
        <v>0</v>
      </c>
      <c r="E195" s="70">
        <f t="shared" si="287"/>
        <v>0</v>
      </c>
      <c r="F195" s="70">
        <f t="shared" si="287"/>
        <v>0</v>
      </c>
      <c r="G195" s="70">
        <f t="shared" si="287"/>
        <v>0</v>
      </c>
      <c r="H195" s="70">
        <f t="shared" si="287"/>
        <v>0</v>
      </c>
      <c r="I195" s="70">
        <f t="shared" si="287"/>
        <v>0</v>
      </c>
      <c r="J195" s="70">
        <f t="shared" si="287"/>
        <v>0</v>
      </c>
      <c r="K195" s="70">
        <f t="shared" si="287"/>
        <v>0</v>
      </c>
      <c r="L195" s="70">
        <f t="shared" si="287"/>
        <v>0</v>
      </c>
      <c r="M195" s="70">
        <f t="shared" si="287"/>
        <v>0</v>
      </c>
      <c r="N195" s="70">
        <f t="shared" si="287"/>
        <v>0</v>
      </c>
      <c r="O195" s="70">
        <f t="shared" si="287"/>
        <v>0</v>
      </c>
      <c r="P195" s="70">
        <f t="shared" si="287"/>
        <v>0</v>
      </c>
      <c r="Q195" s="70">
        <f t="shared" si="287"/>
        <v>0</v>
      </c>
      <c r="R195" s="70">
        <f t="shared" si="287"/>
        <v>100000000</v>
      </c>
      <c r="S195" s="70">
        <f t="shared" si="287"/>
        <v>0</v>
      </c>
      <c r="T195" s="70">
        <f t="shared" si="287"/>
        <v>0</v>
      </c>
      <c r="U195" s="70">
        <f t="shared" si="287"/>
        <v>0</v>
      </c>
      <c r="V195" s="70">
        <f t="shared" si="287"/>
        <v>0</v>
      </c>
      <c r="W195" s="70">
        <f t="shared" si="287"/>
        <v>0</v>
      </c>
      <c r="X195" s="70">
        <f t="shared" si="287"/>
        <v>0</v>
      </c>
      <c r="Y195" s="70">
        <f t="shared" si="287"/>
        <v>0</v>
      </c>
      <c r="Z195" s="70">
        <f t="shared" si="287"/>
        <v>0</v>
      </c>
      <c r="AA195" s="92">
        <f t="shared" si="288"/>
        <v>100000000</v>
      </c>
    </row>
    <row r="196" spans="1:28" s="17" customFormat="1" ht="30" x14ac:dyDescent="0.25">
      <c r="A196" s="59" t="s">
        <v>503</v>
      </c>
      <c r="B196" s="70">
        <f t="shared" ref="B196:Z196" si="289">SUM(B197:B197)</f>
        <v>0</v>
      </c>
      <c r="C196" s="70">
        <f t="shared" si="289"/>
        <v>0</v>
      </c>
      <c r="D196" s="70">
        <f t="shared" si="289"/>
        <v>0</v>
      </c>
      <c r="E196" s="70">
        <f t="shared" si="289"/>
        <v>0</v>
      </c>
      <c r="F196" s="70">
        <f t="shared" si="289"/>
        <v>0</v>
      </c>
      <c r="G196" s="70">
        <f t="shared" si="289"/>
        <v>0</v>
      </c>
      <c r="H196" s="70">
        <f t="shared" si="289"/>
        <v>0</v>
      </c>
      <c r="I196" s="70">
        <f t="shared" si="289"/>
        <v>0</v>
      </c>
      <c r="J196" s="70">
        <f t="shared" si="289"/>
        <v>0</v>
      </c>
      <c r="K196" s="70">
        <f t="shared" si="289"/>
        <v>0</v>
      </c>
      <c r="L196" s="70">
        <f t="shared" si="289"/>
        <v>0</v>
      </c>
      <c r="M196" s="70">
        <f t="shared" si="289"/>
        <v>0</v>
      </c>
      <c r="N196" s="70">
        <f t="shared" si="289"/>
        <v>0</v>
      </c>
      <c r="O196" s="70">
        <f t="shared" si="289"/>
        <v>0</v>
      </c>
      <c r="P196" s="70">
        <f t="shared" si="289"/>
        <v>0</v>
      </c>
      <c r="Q196" s="70">
        <f t="shared" si="289"/>
        <v>0</v>
      </c>
      <c r="R196" s="70">
        <f t="shared" si="289"/>
        <v>100000000</v>
      </c>
      <c r="S196" s="70">
        <f t="shared" si="289"/>
        <v>0</v>
      </c>
      <c r="T196" s="70">
        <f t="shared" si="289"/>
        <v>0</v>
      </c>
      <c r="U196" s="70">
        <f t="shared" si="289"/>
        <v>0</v>
      </c>
      <c r="V196" s="70">
        <f t="shared" si="289"/>
        <v>0</v>
      </c>
      <c r="W196" s="70">
        <f t="shared" si="289"/>
        <v>0</v>
      </c>
      <c r="X196" s="70">
        <f t="shared" si="289"/>
        <v>0</v>
      </c>
      <c r="Y196" s="70">
        <f t="shared" si="289"/>
        <v>0</v>
      </c>
      <c r="Z196" s="70">
        <f t="shared" si="289"/>
        <v>0</v>
      </c>
      <c r="AA196" s="92">
        <f t="shared" ref="AA196" si="290">SUM(AA197:AA197)</f>
        <v>100000000</v>
      </c>
    </row>
    <row r="197" spans="1:28" s="19" customFormat="1" ht="30" x14ac:dyDescent="0.25">
      <c r="A197" s="60" t="s">
        <v>334</v>
      </c>
      <c r="B197" s="71">
        <v>0</v>
      </c>
      <c r="C197" s="71">
        <v>0</v>
      </c>
      <c r="D197" s="71">
        <v>0</v>
      </c>
      <c r="E197" s="71">
        <v>0</v>
      </c>
      <c r="F197" s="71">
        <v>0</v>
      </c>
      <c r="G197" s="71">
        <v>0</v>
      </c>
      <c r="H197" s="71">
        <v>0</v>
      </c>
      <c r="I197" s="71">
        <v>0</v>
      </c>
      <c r="J197" s="71">
        <v>0</v>
      </c>
      <c r="K197" s="71">
        <v>0</v>
      </c>
      <c r="L197" s="71">
        <v>0</v>
      </c>
      <c r="M197" s="71">
        <v>0</v>
      </c>
      <c r="N197" s="71">
        <v>0</v>
      </c>
      <c r="O197" s="71">
        <v>0</v>
      </c>
      <c r="P197" s="71">
        <v>0</v>
      </c>
      <c r="Q197" s="71">
        <v>0</v>
      </c>
      <c r="R197" s="71">
        <f>+'POAI Armoniza'!R197</f>
        <v>100000000</v>
      </c>
      <c r="S197" s="71">
        <v>0</v>
      </c>
      <c r="T197" s="71">
        <v>0</v>
      </c>
      <c r="U197" s="71">
        <v>0</v>
      </c>
      <c r="V197" s="71">
        <v>0</v>
      </c>
      <c r="W197" s="71">
        <v>0</v>
      </c>
      <c r="X197" s="71">
        <v>0</v>
      </c>
      <c r="Y197" s="71">
        <v>0</v>
      </c>
      <c r="Z197" s="71">
        <v>0</v>
      </c>
      <c r="AA197" s="93">
        <f>SUM(B197:Z197)</f>
        <v>100000000</v>
      </c>
      <c r="AB197" s="17"/>
    </row>
    <row r="198" spans="1:28" s="17" customFormat="1" x14ac:dyDescent="0.25">
      <c r="A198" s="64" t="s">
        <v>504</v>
      </c>
      <c r="B198" s="70">
        <f t="shared" ref="B198:Z198" si="291">+B199</f>
        <v>0</v>
      </c>
      <c r="C198" s="70">
        <f t="shared" si="291"/>
        <v>0</v>
      </c>
      <c r="D198" s="70">
        <f t="shared" si="291"/>
        <v>0</v>
      </c>
      <c r="E198" s="70">
        <f t="shared" si="291"/>
        <v>0</v>
      </c>
      <c r="F198" s="70">
        <f t="shared" si="291"/>
        <v>0</v>
      </c>
      <c r="G198" s="70">
        <f t="shared" si="291"/>
        <v>0</v>
      </c>
      <c r="H198" s="70">
        <f t="shared" si="291"/>
        <v>0</v>
      </c>
      <c r="I198" s="70">
        <f t="shared" si="291"/>
        <v>0</v>
      </c>
      <c r="J198" s="70">
        <f t="shared" si="291"/>
        <v>0</v>
      </c>
      <c r="K198" s="70">
        <f t="shared" si="291"/>
        <v>0</v>
      </c>
      <c r="L198" s="70">
        <f t="shared" si="291"/>
        <v>0</v>
      </c>
      <c r="M198" s="70">
        <f t="shared" si="291"/>
        <v>0</v>
      </c>
      <c r="N198" s="70">
        <f t="shared" si="291"/>
        <v>0</v>
      </c>
      <c r="O198" s="70">
        <f t="shared" si="291"/>
        <v>0</v>
      </c>
      <c r="P198" s="70">
        <f t="shared" si="291"/>
        <v>0</v>
      </c>
      <c r="Q198" s="70">
        <f t="shared" si="291"/>
        <v>0</v>
      </c>
      <c r="R198" s="70">
        <f t="shared" si="291"/>
        <v>0</v>
      </c>
      <c r="S198" s="70">
        <f t="shared" si="291"/>
        <v>0</v>
      </c>
      <c r="T198" s="70">
        <f t="shared" si="291"/>
        <v>0</v>
      </c>
      <c r="U198" s="70">
        <f t="shared" si="291"/>
        <v>0</v>
      </c>
      <c r="V198" s="70">
        <f t="shared" si="291"/>
        <v>0</v>
      </c>
      <c r="W198" s="70">
        <f t="shared" si="291"/>
        <v>0</v>
      </c>
      <c r="X198" s="70">
        <f t="shared" si="291"/>
        <v>0</v>
      </c>
      <c r="Y198" s="70">
        <f t="shared" si="291"/>
        <v>0</v>
      </c>
      <c r="Z198" s="70">
        <f t="shared" si="291"/>
        <v>0</v>
      </c>
      <c r="AA198" s="92">
        <f t="shared" ref="AA198" si="292">+AA199</f>
        <v>0</v>
      </c>
    </row>
    <row r="199" spans="1:28" s="17" customFormat="1" x14ac:dyDescent="0.25">
      <c r="A199" s="58" t="s">
        <v>505</v>
      </c>
      <c r="B199" s="70">
        <f t="shared" ref="B199:Z199" si="293">+B200+B202</f>
        <v>0</v>
      </c>
      <c r="C199" s="70">
        <f t="shared" si="293"/>
        <v>0</v>
      </c>
      <c r="D199" s="70">
        <f t="shared" si="293"/>
        <v>0</v>
      </c>
      <c r="E199" s="70">
        <f t="shared" si="293"/>
        <v>0</v>
      </c>
      <c r="F199" s="70">
        <f t="shared" si="293"/>
        <v>0</v>
      </c>
      <c r="G199" s="70">
        <f t="shared" si="293"/>
        <v>0</v>
      </c>
      <c r="H199" s="70">
        <f t="shared" si="293"/>
        <v>0</v>
      </c>
      <c r="I199" s="70">
        <f t="shared" si="293"/>
        <v>0</v>
      </c>
      <c r="J199" s="70">
        <f t="shared" si="293"/>
        <v>0</v>
      </c>
      <c r="K199" s="70">
        <f t="shared" si="293"/>
        <v>0</v>
      </c>
      <c r="L199" s="70">
        <f t="shared" si="293"/>
        <v>0</v>
      </c>
      <c r="M199" s="70">
        <f t="shared" si="293"/>
        <v>0</v>
      </c>
      <c r="N199" s="70">
        <f t="shared" si="293"/>
        <v>0</v>
      </c>
      <c r="O199" s="70">
        <f t="shared" si="293"/>
        <v>0</v>
      </c>
      <c r="P199" s="70">
        <f t="shared" si="293"/>
        <v>0</v>
      </c>
      <c r="Q199" s="70">
        <f t="shared" si="293"/>
        <v>0</v>
      </c>
      <c r="R199" s="70">
        <f t="shared" si="293"/>
        <v>0</v>
      </c>
      <c r="S199" s="70">
        <f t="shared" si="293"/>
        <v>0</v>
      </c>
      <c r="T199" s="70">
        <f t="shared" si="293"/>
        <v>0</v>
      </c>
      <c r="U199" s="70">
        <f t="shared" ref="U199:W199" si="294">+U200+U202</f>
        <v>0</v>
      </c>
      <c r="V199" s="70">
        <f t="shared" ref="V199" si="295">+V200+V202</f>
        <v>0</v>
      </c>
      <c r="W199" s="70">
        <f t="shared" si="294"/>
        <v>0</v>
      </c>
      <c r="X199" s="70">
        <f t="shared" ref="X199" si="296">+X200+X202</f>
        <v>0</v>
      </c>
      <c r="Y199" s="70">
        <f t="shared" si="293"/>
        <v>0</v>
      </c>
      <c r="Z199" s="70">
        <f t="shared" si="293"/>
        <v>0</v>
      </c>
      <c r="AA199" s="92">
        <f t="shared" ref="AA199" si="297">+AA200+AA202</f>
        <v>0</v>
      </c>
    </row>
    <row r="200" spans="1:28" s="17" customFormat="1" x14ac:dyDescent="0.25">
      <c r="A200" s="59" t="s">
        <v>506</v>
      </c>
      <c r="B200" s="70">
        <f t="shared" ref="B200:Z200" si="298">SUM(B201:B201)</f>
        <v>0</v>
      </c>
      <c r="C200" s="70">
        <f t="shared" si="298"/>
        <v>0</v>
      </c>
      <c r="D200" s="70">
        <f t="shared" si="298"/>
        <v>0</v>
      </c>
      <c r="E200" s="70">
        <f t="shared" si="298"/>
        <v>0</v>
      </c>
      <c r="F200" s="70">
        <f t="shared" si="298"/>
        <v>0</v>
      </c>
      <c r="G200" s="70">
        <f t="shared" si="298"/>
        <v>0</v>
      </c>
      <c r="H200" s="70">
        <f t="shared" si="298"/>
        <v>0</v>
      </c>
      <c r="I200" s="70">
        <f t="shared" si="298"/>
        <v>0</v>
      </c>
      <c r="J200" s="70">
        <f t="shared" si="298"/>
        <v>0</v>
      </c>
      <c r="K200" s="70">
        <f t="shared" si="298"/>
        <v>0</v>
      </c>
      <c r="L200" s="70">
        <f t="shared" si="298"/>
        <v>0</v>
      </c>
      <c r="M200" s="70">
        <f t="shared" si="298"/>
        <v>0</v>
      </c>
      <c r="N200" s="70">
        <f t="shared" si="298"/>
        <v>0</v>
      </c>
      <c r="O200" s="70">
        <f t="shared" si="298"/>
        <v>0</v>
      </c>
      <c r="P200" s="70">
        <f t="shared" si="298"/>
        <v>0</v>
      </c>
      <c r="Q200" s="70">
        <f t="shared" si="298"/>
        <v>0</v>
      </c>
      <c r="R200" s="70">
        <f t="shared" si="298"/>
        <v>0</v>
      </c>
      <c r="S200" s="70">
        <f t="shared" si="298"/>
        <v>0</v>
      </c>
      <c r="T200" s="70">
        <f t="shared" si="298"/>
        <v>0</v>
      </c>
      <c r="U200" s="70">
        <f t="shared" si="298"/>
        <v>0</v>
      </c>
      <c r="V200" s="70">
        <f t="shared" si="298"/>
        <v>0</v>
      </c>
      <c r="W200" s="70">
        <f t="shared" si="298"/>
        <v>0</v>
      </c>
      <c r="X200" s="70">
        <f t="shared" si="298"/>
        <v>0</v>
      </c>
      <c r="Y200" s="70">
        <f t="shared" si="298"/>
        <v>0</v>
      </c>
      <c r="Z200" s="70">
        <f t="shared" si="298"/>
        <v>0</v>
      </c>
      <c r="AA200" s="92">
        <f t="shared" ref="AA200" si="299">SUM(AA201:AA201)</f>
        <v>0</v>
      </c>
    </row>
    <row r="201" spans="1:28" s="19" customFormat="1" x14ac:dyDescent="0.25">
      <c r="A201" s="60" t="s">
        <v>387</v>
      </c>
      <c r="B201" s="71">
        <v>0</v>
      </c>
      <c r="C201" s="71">
        <v>0</v>
      </c>
      <c r="D201" s="71">
        <v>0</v>
      </c>
      <c r="E201" s="71">
        <v>0</v>
      </c>
      <c r="F201" s="71">
        <v>0</v>
      </c>
      <c r="G201" s="71">
        <v>0</v>
      </c>
      <c r="H201" s="71">
        <v>0</v>
      </c>
      <c r="I201" s="71">
        <v>0</v>
      </c>
      <c r="J201" s="71">
        <v>0</v>
      </c>
      <c r="K201" s="71">
        <v>0</v>
      </c>
      <c r="L201" s="71">
        <v>0</v>
      </c>
      <c r="M201" s="71">
        <v>0</v>
      </c>
      <c r="N201" s="71">
        <v>0</v>
      </c>
      <c r="O201" s="71">
        <v>0</v>
      </c>
      <c r="P201" s="71">
        <v>0</v>
      </c>
      <c r="Q201" s="71">
        <v>0</v>
      </c>
      <c r="R201" s="71">
        <v>0</v>
      </c>
      <c r="S201" s="71">
        <v>0</v>
      </c>
      <c r="T201" s="71">
        <v>0</v>
      </c>
      <c r="U201" s="71">
        <v>0</v>
      </c>
      <c r="V201" s="71">
        <v>0</v>
      </c>
      <c r="W201" s="71">
        <v>0</v>
      </c>
      <c r="X201" s="71">
        <v>0</v>
      </c>
      <c r="Y201" s="71">
        <v>0</v>
      </c>
      <c r="Z201" s="71">
        <v>0</v>
      </c>
      <c r="AA201" s="93">
        <f>SUM(B201:Z201)</f>
        <v>0</v>
      </c>
      <c r="AB201" s="17"/>
    </row>
    <row r="202" spans="1:28" s="17" customFormat="1" ht="30" x14ac:dyDescent="0.25">
      <c r="A202" s="59" t="s">
        <v>507</v>
      </c>
      <c r="B202" s="70">
        <f t="shared" ref="B202:Z202" si="300">SUM(B203:B203)</f>
        <v>0</v>
      </c>
      <c r="C202" s="70">
        <f t="shared" si="300"/>
        <v>0</v>
      </c>
      <c r="D202" s="70">
        <f t="shared" si="300"/>
        <v>0</v>
      </c>
      <c r="E202" s="70">
        <f t="shared" si="300"/>
        <v>0</v>
      </c>
      <c r="F202" s="70">
        <f t="shared" si="300"/>
        <v>0</v>
      </c>
      <c r="G202" s="70">
        <f t="shared" si="300"/>
        <v>0</v>
      </c>
      <c r="H202" s="70">
        <f t="shared" si="300"/>
        <v>0</v>
      </c>
      <c r="I202" s="70">
        <f t="shared" si="300"/>
        <v>0</v>
      </c>
      <c r="J202" s="70">
        <f t="shared" si="300"/>
        <v>0</v>
      </c>
      <c r="K202" s="70">
        <f t="shared" si="300"/>
        <v>0</v>
      </c>
      <c r="L202" s="70">
        <f t="shared" si="300"/>
        <v>0</v>
      </c>
      <c r="M202" s="70">
        <f t="shared" si="300"/>
        <v>0</v>
      </c>
      <c r="N202" s="70">
        <f t="shared" si="300"/>
        <v>0</v>
      </c>
      <c r="O202" s="70">
        <f t="shared" si="300"/>
        <v>0</v>
      </c>
      <c r="P202" s="70">
        <f t="shared" si="300"/>
        <v>0</v>
      </c>
      <c r="Q202" s="70">
        <f t="shared" si="300"/>
        <v>0</v>
      </c>
      <c r="R202" s="70">
        <f t="shared" si="300"/>
        <v>0</v>
      </c>
      <c r="S202" s="70">
        <f t="shared" si="300"/>
        <v>0</v>
      </c>
      <c r="T202" s="70">
        <f t="shared" si="300"/>
        <v>0</v>
      </c>
      <c r="U202" s="70">
        <f t="shared" si="300"/>
        <v>0</v>
      </c>
      <c r="V202" s="70">
        <f t="shared" si="300"/>
        <v>0</v>
      </c>
      <c r="W202" s="70">
        <f t="shared" si="300"/>
        <v>0</v>
      </c>
      <c r="X202" s="70">
        <f t="shared" si="300"/>
        <v>0</v>
      </c>
      <c r="Y202" s="70">
        <f t="shared" si="300"/>
        <v>0</v>
      </c>
      <c r="Z202" s="70">
        <f t="shared" si="300"/>
        <v>0</v>
      </c>
      <c r="AA202" s="92">
        <f t="shared" ref="AA202" si="301">SUM(AA203:AA203)</f>
        <v>0</v>
      </c>
    </row>
    <row r="203" spans="1:28" s="19" customFormat="1" x14ac:dyDescent="0.25">
      <c r="A203" s="60" t="s">
        <v>626</v>
      </c>
      <c r="B203" s="71">
        <v>0</v>
      </c>
      <c r="C203" s="71">
        <v>0</v>
      </c>
      <c r="D203" s="71">
        <v>0</v>
      </c>
      <c r="E203" s="71">
        <v>0</v>
      </c>
      <c r="F203" s="71">
        <v>0</v>
      </c>
      <c r="G203" s="71">
        <v>0</v>
      </c>
      <c r="H203" s="71">
        <v>0</v>
      </c>
      <c r="I203" s="71">
        <v>0</v>
      </c>
      <c r="J203" s="71">
        <v>0</v>
      </c>
      <c r="K203" s="71">
        <v>0</v>
      </c>
      <c r="L203" s="71">
        <v>0</v>
      </c>
      <c r="M203" s="71">
        <v>0</v>
      </c>
      <c r="N203" s="71">
        <v>0</v>
      </c>
      <c r="O203" s="71">
        <v>0</v>
      </c>
      <c r="P203" s="71">
        <v>0</v>
      </c>
      <c r="Q203" s="71">
        <v>0</v>
      </c>
      <c r="R203" s="71">
        <v>0</v>
      </c>
      <c r="S203" s="71">
        <v>0</v>
      </c>
      <c r="T203" s="71">
        <v>0</v>
      </c>
      <c r="U203" s="71">
        <v>0</v>
      </c>
      <c r="V203" s="71">
        <v>0</v>
      </c>
      <c r="W203" s="71">
        <v>0</v>
      </c>
      <c r="X203" s="71">
        <v>0</v>
      </c>
      <c r="Y203" s="71">
        <v>0</v>
      </c>
      <c r="Z203" s="71">
        <v>0</v>
      </c>
      <c r="AA203" s="93">
        <f>SUM(B203:Z203)</f>
        <v>0</v>
      </c>
      <c r="AB203" s="17"/>
    </row>
    <row r="204" spans="1:28" s="19" customFormat="1" x14ac:dyDescent="0.25">
      <c r="A204" s="60" t="s">
        <v>512</v>
      </c>
      <c r="B204" s="71"/>
      <c r="C204" s="71"/>
      <c r="D204" s="71"/>
      <c r="E204" s="71"/>
      <c r="F204" s="71"/>
      <c r="G204" s="71"/>
      <c r="H204" s="71"/>
      <c r="I204" s="71"/>
      <c r="J204" s="71"/>
      <c r="K204" s="71"/>
      <c r="L204" s="71"/>
      <c r="M204" s="71"/>
      <c r="N204" s="71"/>
      <c r="O204" s="71"/>
      <c r="P204" s="71"/>
      <c r="Q204" s="71"/>
      <c r="R204" s="71"/>
      <c r="S204" s="71"/>
      <c r="T204" s="71"/>
      <c r="U204" s="71"/>
      <c r="V204" s="71"/>
      <c r="W204" s="71"/>
      <c r="X204" s="71"/>
      <c r="Y204" s="71"/>
      <c r="Z204" s="71"/>
      <c r="AA204" s="93">
        <f>SUM(B204:Z204)</f>
        <v>0</v>
      </c>
      <c r="AB204" s="17"/>
    </row>
    <row r="205" spans="1:28" s="17" customFormat="1" x14ac:dyDescent="0.25">
      <c r="A205" s="67" t="s">
        <v>79</v>
      </c>
      <c r="B205" s="70">
        <f t="shared" ref="B205:Z205" si="302">+B4+B58+B123+B158+B204</f>
        <v>964482819</v>
      </c>
      <c r="C205" s="70">
        <f t="shared" si="302"/>
        <v>37378836</v>
      </c>
      <c r="D205" s="70">
        <f t="shared" si="302"/>
        <v>365960</v>
      </c>
      <c r="E205" s="70">
        <f t="shared" si="302"/>
        <v>506235062.04999995</v>
      </c>
      <c r="F205" s="70">
        <f t="shared" si="302"/>
        <v>136493642</v>
      </c>
      <c r="G205" s="70">
        <f t="shared" si="302"/>
        <v>697218140</v>
      </c>
      <c r="H205" s="70">
        <f t="shared" si="302"/>
        <v>357248117</v>
      </c>
      <c r="I205" s="70">
        <f t="shared" si="302"/>
        <v>48765087</v>
      </c>
      <c r="J205" s="70">
        <f t="shared" si="302"/>
        <v>73889491</v>
      </c>
      <c r="K205" s="70">
        <f t="shared" si="302"/>
        <v>307995964.04000002</v>
      </c>
      <c r="L205" s="70">
        <f t="shared" si="302"/>
        <v>903320486</v>
      </c>
      <c r="M205" s="70">
        <f t="shared" si="302"/>
        <v>741626058</v>
      </c>
      <c r="N205" s="70">
        <f t="shared" si="302"/>
        <v>578837252.43999994</v>
      </c>
      <c r="O205" s="70">
        <f t="shared" si="302"/>
        <v>27006416</v>
      </c>
      <c r="P205" s="70">
        <f t="shared" si="302"/>
        <v>93491514.25</v>
      </c>
      <c r="Q205" s="70">
        <f t="shared" si="302"/>
        <v>108821.75</v>
      </c>
      <c r="R205" s="70">
        <f t="shared" si="302"/>
        <v>543044845.76999998</v>
      </c>
      <c r="S205" s="70">
        <f t="shared" si="302"/>
        <v>1905923127.8</v>
      </c>
      <c r="T205" s="70">
        <f t="shared" si="302"/>
        <v>256494892.53</v>
      </c>
      <c r="U205" s="70">
        <f t="shared" ref="U205:W205" si="303">+U4+U58+U123+U158+U204</f>
        <v>1352322804.25</v>
      </c>
      <c r="V205" s="70">
        <f t="shared" ref="V205" si="304">+V4+V58+V123+V158+V204</f>
        <v>302035727.19999999</v>
      </c>
      <c r="W205" s="70">
        <f t="shared" si="303"/>
        <v>330864009.63</v>
      </c>
      <c r="X205" s="70">
        <f t="shared" ref="X205" si="305">+X4+X58+X123+X158+X204</f>
        <v>10612348.449999999</v>
      </c>
      <c r="Y205" s="70">
        <f t="shared" si="302"/>
        <v>7544480.3599999994</v>
      </c>
      <c r="Z205" s="70">
        <f t="shared" si="302"/>
        <v>88614992.989999995</v>
      </c>
      <c r="AA205" s="92">
        <f>+AA4+AA58+AA123+AA158+AA204</f>
        <v>10271920895.51</v>
      </c>
    </row>
    <row r="206" spans="1:28" s="17" customFormat="1" x14ac:dyDescent="0.25">
      <c r="A206" s="54"/>
      <c r="B206" s="21"/>
      <c r="C206" s="21"/>
      <c r="D206" s="21"/>
      <c r="E206" s="21"/>
      <c r="F206" s="21"/>
      <c r="G206" s="21"/>
      <c r="H206" s="21"/>
      <c r="I206" s="21"/>
      <c r="J206" s="21"/>
      <c r="K206" s="21"/>
      <c r="L206" s="21"/>
      <c r="M206" s="21"/>
      <c r="N206" s="21"/>
      <c r="O206" s="21"/>
      <c r="P206" s="21"/>
      <c r="Q206" s="21"/>
      <c r="R206" s="21"/>
      <c r="S206" s="21"/>
      <c r="T206" s="21"/>
      <c r="U206" s="21"/>
      <c r="V206" s="21"/>
      <c r="W206" s="21"/>
      <c r="X206" s="21"/>
      <c r="Y206" s="21"/>
      <c r="Z206" s="21"/>
      <c r="AA206" s="21"/>
    </row>
    <row r="208" spans="1:28" x14ac:dyDescent="0.25">
      <c r="AB208" s="65"/>
    </row>
  </sheetData>
  <autoFilter ref="A2:AG208"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</autoFilter>
  <mergeCells count="1">
    <mergeCell ref="B2:AA2"/>
  </mergeCells>
  <pageMargins left="0.7" right="0.7" top="0.75" bottom="0.7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L208"/>
  <sheetViews>
    <sheetView tabSelected="1" workbookViewId="0">
      <selection activeCell="C6" sqref="C6"/>
    </sheetView>
  </sheetViews>
  <sheetFormatPr baseColWidth="10" defaultRowHeight="15" x14ac:dyDescent="0.25"/>
  <cols>
    <col min="1" max="1" width="39.7109375" style="55" customWidth="1"/>
    <col min="2" max="2" width="18" style="16" customWidth="1"/>
    <col min="3" max="3" width="22.5703125" style="16" customWidth="1"/>
    <col min="4" max="5" width="18" style="16" customWidth="1"/>
    <col min="6" max="6" width="20.42578125" style="16" customWidth="1"/>
    <col min="7" max="8" width="17.85546875" style="16" bestFit="1" customWidth="1"/>
    <col min="9" max="16384" width="11.42578125" style="16"/>
  </cols>
  <sheetData>
    <row r="2" spans="1:7" s="17" customFormat="1" x14ac:dyDescent="0.25">
      <c r="A2" s="67"/>
      <c r="B2" s="149" t="s">
        <v>383</v>
      </c>
      <c r="C2" s="149"/>
      <c r="D2" s="149"/>
      <c r="E2" s="149"/>
      <c r="F2" s="149"/>
    </row>
    <row r="3" spans="1:7" x14ac:dyDescent="0.25">
      <c r="A3" s="67" t="s">
        <v>322</v>
      </c>
      <c r="B3" s="70" t="s">
        <v>317</v>
      </c>
      <c r="C3" s="70" t="s">
        <v>664</v>
      </c>
      <c r="D3" s="70" t="s">
        <v>665</v>
      </c>
      <c r="E3" s="70" t="s">
        <v>666</v>
      </c>
      <c r="F3" s="92" t="s">
        <v>79</v>
      </c>
    </row>
    <row r="4" spans="1:7" s="17" customFormat="1" ht="30" x14ac:dyDescent="0.25">
      <c r="A4" s="56" t="s">
        <v>404</v>
      </c>
      <c r="B4" s="70">
        <f t="shared" ref="B4:E4" si="0">+B5+B23+B39</f>
        <v>110000000</v>
      </c>
      <c r="C4" s="70">
        <f t="shared" si="0"/>
        <v>555000149.04999995</v>
      </c>
      <c r="D4" s="70">
        <f t="shared" si="0"/>
        <v>93491514.25</v>
      </c>
      <c r="E4" s="70">
        <f t="shared" si="0"/>
        <v>0</v>
      </c>
      <c r="F4" s="92">
        <f>+F5+F23+F39</f>
        <v>758491663.29999995</v>
      </c>
    </row>
    <row r="5" spans="1:7" s="17" customFormat="1" x14ac:dyDescent="0.25">
      <c r="A5" s="57" t="s">
        <v>405</v>
      </c>
      <c r="B5" s="70">
        <f t="shared" ref="B5:E5" si="1">+B6+B9+B12+B16+B19</f>
        <v>110000000</v>
      </c>
      <c r="C5" s="70">
        <f t="shared" si="1"/>
        <v>48765087</v>
      </c>
      <c r="D5" s="70">
        <f t="shared" si="1"/>
        <v>0</v>
      </c>
      <c r="E5" s="70">
        <f t="shared" si="1"/>
        <v>0</v>
      </c>
      <c r="F5" s="92">
        <f>+F6+F9+F12+F16+F19</f>
        <v>158765087</v>
      </c>
    </row>
    <row r="6" spans="1:7" s="17" customFormat="1" ht="30" x14ac:dyDescent="0.25">
      <c r="A6" s="58" t="s">
        <v>406</v>
      </c>
      <c r="B6" s="70">
        <f t="shared" ref="B6:E6" si="2">+B7</f>
        <v>110000000</v>
      </c>
      <c r="C6" s="70">
        <f t="shared" si="2"/>
        <v>0</v>
      </c>
      <c r="D6" s="70">
        <f t="shared" si="2"/>
        <v>0</v>
      </c>
      <c r="E6" s="70">
        <f t="shared" si="2"/>
        <v>0</v>
      </c>
      <c r="F6" s="92">
        <f>+F7</f>
        <v>110000000</v>
      </c>
    </row>
    <row r="7" spans="1:7" s="17" customFormat="1" ht="45" x14ac:dyDescent="0.25">
      <c r="A7" s="59" t="s">
        <v>407</v>
      </c>
      <c r="B7" s="70">
        <f t="shared" ref="B7:E7" si="3">SUM(B8:B8)</f>
        <v>110000000</v>
      </c>
      <c r="C7" s="70">
        <f t="shared" si="3"/>
        <v>0</v>
      </c>
      <c r="D7" s="70">
        <f t="shared" si="3"/>
        <v>0</v>
      </c>
      <c r="E7" s="70">
        <f t="shared" si="3"/>
        <v>0</v>
      </c>
      <c r="F7" s="92">
        <f>SUM(F8:F8)</f>
        <v>110000000</v>
      </c>
    </row>
    <row r="8" spans="1:7" s="19" customFormat="1" ht="30" hidden="1" x14ac:dyDescent="0.25">
      <c r="A8" s="60" t="s">
        <v>636</v>
      </c>
      <c r="B8" s="71">
        <v>110000000</v>
      </c>
      <c r="C8" s="71"/>
      <c r="D8" s="71"/>
      <c r="E8" s="71"/>
      <c r="F8" s="93">
        <f>SUM(B8:E8)</f>
        <v>110000000</v>
      </c>
      <c r="G8" s="17"/>
    </row>
    <row r="9" spans="1:7" s="17" customFormat="1" ht="30" hidden="1" x14ac:dyDescent="0.25">
      <c r="A9" s="58" t="s">
        <v>408</v>
      </c>
      <c r="B9" s="70">
        <f t="shared" ref="B9:E9" si="4">+B10</f>
        <v>0</v>
      </c>
      <c r="C9" s="70">
        <f t="shared" si="4"/>
        <v>0</v>
      </c>
      <c r="D9" s="70">
        <f t="shared" si="4"/>
        <v>0</v>
      </c>
      <c r="E9" s="70">
        <f t="shared" si="4"/>
        <v>0</v>
      </c>
      <c r="F9" s="92">
        <f>+F10</f>
        <v>0</v>
      </c>
    </row>
    <row r="10" spans="1:7" s="17" customFormat="1" ht="30" hidden="1" x14ac:dyDescent="0.25">
      <c r="A10" s="59" t="s">
        <v>409</v>
      </c>
      <c r="B10" s="70">
        <f t="shared" ref="B10:F10" si="5">SUM(B11:B11)</f>
        <v>0</v>
      </c>
      <c r="C10" s="70">
        <f t="shared" si="5"/>
        <v>0</v>
      </c>
      <c r="D10" s="70">
        <f t="shared" si="5"/>
        <v>0</v>
      </c>
      <c r="E10" s="70">
        <f t="shared" si="5"/>
        <v>0</v>
      </c>
      <c r="F10" s="92">
        <f t="shared" si="5"/>
        <v>0</v>
      </c>
    </row>
    <row r="11" spans="1:7" s="19" customFormat="1" hidden="1" x14ac:dyDescent="0.25">
      <c r="A11" s="60" t="s">
        <v>387</v>
      </c>
      <c r="B11" s="71">
        <v>0</v>
      </c>
      <c r="C11" s="71">
        <v>0</v>
      </c>
      <c r="D11" s="71">
        <v>0</v>
      </c>
      <c r="E11" s="71">
        <v>0</v>
      </c>
      <c r="F11" s="93">
        <f>SUM(B11:E11)</f>
        <v>0</v>
      </c>
      <c r="G11" s="17"/>
    </row>
    <row r="12" spans="1:7" s="17" customFormat="1" ht="30" hidden="1" x14ac:dyDescent="0.25">
      <c r="A12" s="58" t="s">
        <v>410</v>
      </c>
      <c r="B12" s="70">
        <f t="shared" ref="B12:E12" si="6">+B13</f>
        <v>0</v>
      </c>
      <c r="C12" s="70">
        <f t="shared" si="6"/>
        <v>11130087</v>
      </c>
      <c r="D12" s="70">
        <f t="shared" si="6"/>
        <v>0</v>
      </c>
      <c r="E12" s="70">
        <f t="shared" si="6"/>
        <v>0</v>
      </c>
      <c r="F12" s="92">
        <f>+F13</f>
        <v>11130087</v>
      </c>
    </row>
    <row r="13" spans="1:7" s="17" customFormat="1" ht="30" hidden="1" x14ac:dyDescent="0.25">
      <c r="A13" s="59" t="s">
        <v>411</v>
      </c>
      <c r="B13" s="70">
        <f t="shared" ref="B13:E13" si="7">SUM(B14:B15)</f>
        <v>0</v>
      </c>
      <c r="C13" s="70">
        <f t="shared" si="7"/>
        <v>11130087</v>
      </c>
      <c r="D13" s="70">
        <f t="shared" si="7"/>
        <v>0</v>
      </c>
      <c r="E13" s="70">
        <f t="shared" si="7"/>
        <v>0</v>
      </c>
      <c r="F13" s="92">
        <f>SUM(F14:F15)</f>
        <v>11130087</v>
      </c>
    </row>
    <row r="14" spans="1:7" s="19" customFormat="1" ht="45" hidden="1" x14ac:dyDescent="0.25">
      <c r="A14" s="60" t="s">
        <v>516</v>
      </c>
      <c r="B14" s="71">
        <v>0</v>
      </c>
      <c r="C14" s="71">
        <f>+'POAI Fuentes'!I14</f>
        <v>11130087</v>
      </c>
      <c r="D14" s="71">
        <v>0</v>
      </c>
      <c r="E14" s="71">
        <v>0</v>
      </c>
      <c r="F14" s="93">
        <f>SUM(B14:E14)</f>
        <v>11130087</v>
      </c>
      <c r="G14" s="17"/>
    </row>
    <row r="15" spans="1:7" s="19" customFormat="1" hidden="1" x14ac:dyDescent="0.25">
      <c r="A15" s="60" t="s">
        <v>387</v>
      </c>
      <c r="B15" s="71">
        <v>0</v>
      </c>
      <c r="C15" s="71">
        <v>0</v>
      </c>
      <c r="D15" s="71">
        <v>0</v>
      </c>
      <c r="E15" s="71">
        <v>0</v>
      </c>
      <c r="F15" s="93">
        <f>SUM(B15:E15)</f>
        <v>0</v>
      </c>
      <c r="G15" s="17"/>
    </row>
    <row r="16" spans="1:7" s="17" customFormat="1" ht="30" hidden="1" x14ac:dyDescent="0.25">
      <c r="A16" s="58" t="s">
        <v>412</v>
      </c>
      <c r="B16" s="70">
        <f t="shared" ref="B16:F16" si="8">+B17</f>
        <v>0</v>
      </c>
      <c r="C16" s="70">
        <f t="shared" si="8"/>
        <v>37635000</v>
      </c>
      <c r="D16" s="70">
        <f t="shared" si="8"/>
        <v>0</v>
      </c>
      <c r="E16" s="70">
        <f t="shared" si="8"/>
        <v>0</v>
      </c>
      <c r="F16" s="92">
        <f t="shared" si="8"/>
        <v>37635000</v>
      </c>
    </row>
    <row r="17" spans="1:7" s="17" customFormat="1" ht="30" hidden="1" x14ac:dyDescent="0.25">
      <c r="A17" s="59" t="s">
        <v>413</v>
      </c>
      <c r="B17" s="70">
        <f t="shared" ref="B17:E17" si="9">SUM(B18:B18)</f>
        <v>0</v>
      </c>
      <c r="C17" s="70">
        <f t="shared" si="9"/>
        <v>37635000</v>
      </c>
      <c r="D17" s="70">
        <f t="shared" si="9"/>
        <v>0</v>
      </c>
      <c r="E17" s="70">
        <f t="shared" si="9"/>
        <v>0</v>
      </c>
      <c r="F17" s="92">
        <f>SUM(F18:F18)</f>
        <v>37635000</v>
      </c>
    </row>
    <row r="18" spans="1:7" s="19" customFormat="1" ht="30" hidden="1" x14ac:dyDescent="0.25">
      <c r="A18" s="60" t="s">
        <v>333</v>
      </c>
      <c r="B18" s="71"/>
      <c r="C18" s="71">
        <f>+'POAI Fuentes'!I18</f>
        <v>37635000</v>
      </c>
      <c r="D18" s="71"/>
      <c r="E18" s="71"/>
      <c r="F18" s="93">
        <f>SUM(B18:E18)</f>
        <v>37635000</v>
      </c>
      <c r="G18" s="17"/>
    </row>
    <row r="19" spans="1:7" s="17" customFormat="1" ht="30" hidden="1" x14ac:dyDescent="0.25">
      <c r="A19" s="58" t="s">
        <v>414</v>
      </c>
      <c r="B19" s="70">
        <f t="shared" ref="B19:F19" si="10">+B20</f>
        <v>0</v>
      </c>
      <c r="C19" s="70">
        <f t="shared" si="10"/>
        <v>0</v>
      </c>
      <c r="D19" s="70">
        <f t="shared" si="10"/>
        <v>0</v>
      </c>
      <c r="E19" s="70">
        <f t="shared" si="10"/>
        <v>0</v>
      </c>
      <c r="F19" s="92">
        <f t="shared" si="10"/>
        <v>0</v>
      </c>
    </row>
    <row r="20" spans="1:7" s="17" customFormat="1" ht="30" hidden="1" x14ac:dyDescent="0.25">
      <c r="A20" s="59" t="s">
        <v>415</v>
      </c>
      <c r="B20" s="70">
        <f t="shared" ref="B20:F20" si="11">SUM(B21:B22)</f>
        <v>0</v>
      </c>
      <c r="C20" s="70">
        <f t="shared" si="11"/>
        <v>0</v>
      </c>
      <c r="D20" s="70">
        <f t="shared" si="11"/>
        <v>0</v>
      </c>
      <c r="E20" s="70">
        <f t="shared" si="11"/>
        <v>0</v>
      </c>
      <c r="F20" s="92">
        <f t="shared" si="11"/>
        <v>0</v>
      </c>
    </row>
    <row r="21" spans="1:7" s="19" customFormat="1" hidden="1" x14ac:dyDescent="0.25">
      <c r="A21" s="60" t="s">
        <v>387</v>
      </c>
      <c r="B21" s="71">
        <v>0</v>
      </c>
      <c r="C21" s="71">
        <v>0</v>
      </c>
      <c r="D21" s="71">
        <v>0</v>
      </c>
      <c r="E21" s="71">
        <v>0</v>
      </c>
      <c r="F21" s="93">
        <f>SUM(B21:E21)</f>
        <v>0</v>
      </c>
      <c r="G21" s="17"/>
    </row>
    <row r="22" spans="1:7" s="19" customFormat="1" hidden="1" x14ac:dyDescent="0.25">
      <c r="A22" s="60" t="s">
        <v>387</v>
      </c>
      <c r="B22" s="71">
        <v>0</v>
      </c>
      <c r="C22" s="71">
        <v>0</v>
      </c>
      <c r="D22" s="71">
        <v>0</v>
      </c>
      <c r="E22" s="71">
        <v>0</v>
      </c>
      <c r="F22" s="93">
        <f>SUM(B22:E22)</f>
        <v>0</v>
      </c>
      <c r="G22" s="17"/>
    </row>
    <row r="23" spans="1:7" s="17" customFormat="1" hidden="1" x14ac:dyDescent="0.25">
      <c r="A23" s="57" t="s">
        <v>416</v>
      </c>
      <c r="B23" s="70">
        <f t="shared" ref="B23:F23" si="12">+B24+B34</f>
        <v>0</v>
      </c>
      <c r="C23" s="70">
        <f t="shared" si="12"/>
        <v>0</v>
      </c>
      <c r="D23" s="70">
        <f t="shared" si="12"/>
        <v>0</v>
      </c>
      <c r="E23" s="70">
        <f t="shared" si="12"/>
        <v>0</v>
      </c>
      <c r="F23" s="92">
        <f t="shared" si="12"/>
        <v>0</v>
      </c>
    </row>
    <row r="24" spans="1:7" s="17" customFormat="1" ht="30" hidden="1" x14ac:dyDescent="0.25">
      <c r="A24" s="58" t="s">
        <v>417</v>
      </c>
      <c r="B24" s="70">
        <f t="shared" ref="B24:F24" si="13">+B25+B27+B29+B32</f>
        <v>0</v>
      </c>
      <c r="C24" s="70">
        <f t="shared" si="13"/>
        <v>0</v>
      </c>
      <c r="D24" s="70">
        <f t="shared" si="13"/>
        <v>0</v>
      </c>
      <c r="E24" s="70">
        <f t="shared" si="13"/>
        <v>0</v>
      </c>
      <c r="F24" s="92">
        <f t="shared" si="13"/>
        <v>0</v>
      </c>
    </row>
    <row r="25" spans="1:7" s="17" customFormat="1" ht="30" hidden="1" x14ac:dyDescent="0.25">
      <c r="A25" s="59" t="s">
        <v>418</v>
      </c>
      <c r="B25" s="70">
        <f t="shared" ref="B25:F25" si="14">SUM(B26:B26)</f>
        <v>0</v>
      </c>
      <c r="C25" s="70">
        <f t="shared" si="14"/>
        <v>0</v>
      </c>
      <c r="D25" s="70">
        <f t="shared" si="14"/>
        <v>0</v>
      </c>
      <c r="E25" s="70">
        <f t="shared" si="14"/>
        <v>0</v>
      </c>
      <c r="F25" s="92">
        <f t="shared" si="14"/>
        <v>0</v>
      </c>
    </row>
    <row r="26" spans="1:7" s="19" customFormat="1" hidden="1" x14ac:dyDescent="0.25">
      <c r="A26" s="60" t="s">
        <v>387</v>
      </c>
      <c r="B26" s="71">
        <v>0</v>
      </c>
      <c r="C26" s="71">
        <v>0</v>
      </c>
      <c r="D26" s="71">
        <v>0</v>
      </c>
      <c r="E26" s="71">
        <v>0</v>
      </c>
      <c r="F26" s="93">
        <f>SUM(B26:E26)</f>
        <v>0</v>
      </c>
      <c r="G26" s="17"/>
    </row>
    <row r="27" spans="1:7" s="17" customFormat="1" hidden="1" x14ac:dyDescent="0.25">
      <c r="A27" s="59" t="s">
        <v>419</v>
      </c>
      <c r="B27" s="70">
        <f t="shared" ref="B27:F27" si="15">SUM(B28:B28)</f>
        <v>0</v>
      </c>
      <c r="C27" s="70">
        <f t="shared" si="15"/>
        <v>0</v>
      </c>
      <c r="D27" s="70">
        <f t="shared" si="15"/>
        <v>0</v>
      </c>
      <c r="E27" s="70">
        <f t="shared" si="15"/>
        <v>0</v>
      </c>
      <c r="F27" s="92">
        <f t="shared" si="15"/>
        <v>0</v>
      </c>
    </row>
    <row r="28" spans="1:7" s="19" customFormat="1" hidden="1" x14ac:dyDescent="0.25">
      <c r="A28" s="60" t="s">
        <v>387</v>
      </c>
      <c r="B28" s="71">
        <v>0</v>
      </c>
      <c r="C28" s="71">
        <v>0</v>
      </c>
      <c r="D28" s="71">
        <v>0</v>
      </c>
      <c r="E28" s="71">
        <v>0</v>
      </c>
      <c r="F28" s="93">
        <f>SUM(B28:E28)</f>
        <v>0</v>
      </c>
      <c r="G28" s="17"/>
    </row>
    <row r="29" spans="1:7" s="17" customFormat="1" ht="30" hidden="1" x14ac:dyDescent="0.25">
      <c r="A29" s="59" t="s">
        <v>420</v>
      </c>
      <c r="B29" s="70">
        <f t="shared" ref="B29:F29" si="16">SUM(B30:B31)</f>
        <v>0</v>
      </c>
      <c r="C29" s="70">
        <f t="shared" si="16"/>
        <v>0</v>
      </c>
      <c r="D29" s="70">
        <f t="shared" si="16"/>
        <v>0</v>
      </c>
      <c r="E29" s="70">
        <f t="shared" si="16"/>
        <v>0</v>
      </c>
      <c r="F29" s="92">
        <f t="shared" si="16"/>
        <v>0</v>
      </c>
    </row>
    <row r="30" spans="1:7" s="19" customFormat="1" hidden="1" x14ac:dyDescent="0.25">
      <c r="A30" s="60" t="s">
        <v>387</v>
      </c>
      <c r="B30" s="71">
        <v>0</v>
      </c>
      <c r="C30" s="71">
        <v>0</v>
      </c>
      <c r="D30" s="71">
        <v>0</v>
      </c>
      <c r="E30" s="71">
        <v>0</v>
      </c>
      <c r="F30" s="93">
        <f>SUM(B30:E30)</f>
        <v>0</v>
      </c>
      <c r="G30" s="17"/>
    </row>
    <row r="31" spans="1:7" s="19" customFormat="1" hidden="1" x14ac:dyDescent="0.25">
      <c r="A31" s="60" t="s">
        <v>387</v>
      </c>
      <c r="B31" s="71">
        <v>0</v>
      </c>
      <c r="C31" s="71">
        <v>0</v>
      </c>
      <c r="D31" s="71">
        <v>0</v>
      </c>
      <c r="E31" s="71">
        <v>0</v>
      </c>
      <c r="F31" s="93">
        <f>SUM(B31:E31)</f>
        <v>0</v>
      </c>
      <c r="G31" s="17"/>
    </row>
    <row r="32" spans="1:7" s="17" customFormat="1" hidden="1" x14ac:dyDescent="0.25">
      <c r="A32" s="59" t="s">
        <v>421</v>
      </c>
      <c r="B32" s="70">
        <f t="shared" ref="B32:F32" si="17">SUM(B33:B33)</f>
        <v>0</v>
      </c>
      <c r="C32" s="70">
        <f t="shared" si="17"/>
        <v>0</v>
      </c>
      <c r="D32" s="70">
        <f t="shared" si="17"/>
        <v>0</v>
      </c>
      <c r="E32" s="70">
        <f t="shared" si="17"/>
        <v>0</v>
      </c>
      <c r="F32" s="92">
        <f t="shared" si="17"/>
        <v>0</v>
      </c>
    </row>
    <row r="33" spans="1:7" s="19" customFormat="1" hidden="1" x14ac:dyDescent="0.25">
      <c r="A33" s="60" t="s">
        <v>387</v>
      </c>
      <c r="B33" s="71">
        <v>0</v>
      </c>
      <c r="C33" s="71">
        <v>0</v>
      </c>
      <c r="D33" s="71">
        <v>0</v>
      </c>
      <c r="E33" s="71">
        <v>0</v>
      </c>
      <c r="F33" s="93">
        <f>SUM(B33:E33)</f>
        <v>0</v>
      </c>
      <c r="G33" s="17"/>
    </row>
    <row r="34" spans="1:7" s="17" customFormat="1" ht="30" hidden="1" x14ac:dyDescent="0.25">
      <c r="A34" s="61" t="s">
        <v>422</v>
      </c>
      <c r="B34" s="70">
        <f t="shared" ref="B34:F34" si="18">+B35+B37</f>
        <v>0</v>
      </c>
      <c r="C34" s="70">
        <f t="shared" si="18"/>
        <v>0</v>
      </c>
      <c r="D34" s="70">
        <f t="shared" si="18"/>
        <v>0</v>
      </c>
      <c r="E34" s="70">
        <f t="shared" si="18"/>
        <v>0</v>
      </c>
      <c r="F34" s="92">
        <f t="shared" si="18"/>
        <v>0</v>
      </c>
    </row>
    <row r="35" spans="1:7" s="17" customFormat="1" ht="30" hidden="1" x14ac:dyDescent="0.25">
      <c r="A35" s="59" t="s">
        <v>423</v>
      </c>
      <c r="B35" s="70">
        <f t="shared" ref="B35:F35" si="19">SUM(B36:B36)</f>
        <v>0</v>
      </c>
      <c r="C35" s="70">
        <f t="shared" si="19"/>
        <v>0</v>
      </c>
      <c r="D35" s="70">
        <f t="shared" si="19"/>
        <v>0</v>
      </c>
      <c r="E35" s="70">
        <f t="shared" si="19"/>
        <v>0</v>
      </c>
      <c r="F35" s="92">
        <f t="shared" si="19"/>
        <v>0</v>
      </c>
    </row>
    <row r="36" spans="1:7" s="19" customFormat="1" hidden="1" x14ac:dyDescent="0.25">
      <c r="A36" s="60" t="s">
        <v>624</v>
      </c>
      <c r="B36" s="71"/>
      <c r="C36" s="71"/>
      <c r="D36" s="71"/>
      <c r="E36" s="71"/>
      <c r="F36" s="93">
        <f>SUM(B36:E36)</f>
        <v>0</v>
      </c>
      <c r="G36" s="17"/>
    </row>
    <row r="37" spans="1:7" s="17" customFormat="1" hidden="1" x14ac:dyDescent="0.25">
      <c r="A37" s="59" t="s">
        <v>424</v>
      </c>
      <c r="B37" s="70">
        <f t="shared" ref="B37:F37" si="20">SUM(B38:B38)</f>
        <v>0</v>
      </c>
      <c r="C37" s="70">
        <f t="shared" si="20"/>
        <v>0</v>
      </c>
      <c r="D37" s="70">
        <f t="shared" si="20"/>
        <v>0</v>
      </c>
      <c r="E37" s="70">
        <f t="shared" si="20"/>
        <v>0</v>
      </c>
      <c r="F37" s="92">
        <f t="shared" si="20"/>
        <v>0</v>
      </c>
    </row>
    <row r="38" spans="1:7" s="19" customFormat="1" hidden="1" x14ac:dyDescent="0.25">
      <c r="A38" s="60" t="s">
        <v>387</v>
      </c>
      <c r="B38" s="71">
        <v>0</v>
      </c>
      <c r="C38" s="71">
        <v>0</v>
      </c>
      <c r="D38" s="71">
        <v>0</v>
      </c>
      <c r="E38" s="71">
        <v>0</v>
      </c>
      <c r="F38" s="93">
        <f>SUM(B38:E38)</f>
        <v>0</v>
      </c>
      <c r="G38" s="17"/>
    </row>
    <row r="39" spans="1:7" s="17" customFormat="1" hidden="1" x14ac:dyDescent="0.25">
      <c r="A39" s="57" t="s">
        <v>425</v>
      </c>
      <c r="B39" s="70">
        <f t="shared" ref="B39:E39" si="21">+B40+B46</f>
        <v>0</v>
      </c>
      <c r="C39" s="70">
        <f t="shared" si="21"/>
        <v>506235062.04999995</v>
      </c>
      <c r="D39" s="70">
        <f t="shared" si="21"/>
        <v>93491514.25</v>
      </c>
      <c r="E39" s="70">
        <f t="shared" si="21"/>
        <v>0</v>
      </c>
      <c r="F39" s="92">
        <f>+F40+F46</f>
        <v>599726576.29999995</v>
      </c>
    </row>
    <row r="40" spans="1:7" s="17" customFormat="1" ht="30" hidden="1" x14ac:dyDescent="0.25">
      <c r="A40" s="58" t="s">
        <v>426</v>
      </c>
      <c r="B40" s="70">
        <f t="shared" ref="B40:E40" si="22">+B41+B44</f>
        <v>0</v>
      </c>
      <c r="C40" s="70">
        <f t="shared" si="22"/>
        <v>432797292.13999999</v>
      </c>
      <c r="D40" s="70">
        <f t="shared" si="22"/>
        <v>63491514.25</v>
      </c>
      <c r="E40" s="70">
        <f t="shared" si="22"/>
        <v>0</v>
      </c>
      <c r="F40" s="92">
        <f>+F41+F44</f>
        <v>496288806.38999999</v>
      </c>
    </row>
    <row r="41" spans="1:7" s="17" customFormat="1" ht="30" hidden="1" x14ac:dyDescent="0.25">
      <c r="A41" s="62" t="s">
        <v>427</v>
      </c>
      <c r="B41" s="70">
        <f t="shared" ref="B41:E41" si="23">SUM(B42:B43)</f>
        <v>0</v>
      </c>
      <c r="C41" s="70">
        <f t="shared" si="23"/>
        <v>432797292.13999999</v>
      </c>
      <c r="D41" s="70">
        <f t="shared" si="23"/>
        <v>0</v>
      </c>
      <c r="E41" s="70">
        <f t="shared" si="23"/>
        <v>0</v>
      </c>
      <c r="F41" s="92">
        <f>SUM(F42:F43)</f>
        <v>432797292.13999999</v>
      </c>
    </row>
    <row r="42" spans="1:7" s="19" customFormat="1" hidden="1" x14ac:dyDescent="0.25">
      <c r="A42" s="60" t="s">
        <v>336</v>
      </c>
      <c r="B42" s="71">
        <v>0</v>
      </c>
      <c r="C42" s="71">
        <f>+'POAI Fuentes'!E42</f>
        <v>68334796</v>
      </c>
      <c r="D42" s="71">
        <v>0</v>
      </c>
      <c r="E42" s="71"/>
      <c r="F42" s="93">
        <f>SUM(B42:E42)</f>
        <v>68334796</v>
      </c>
      <c r="G42" s="17"/>
    </row>
    <row r="43" spans="1:7" s="19" customFormat="1" hidden="1" x14ac:dyDescent="0.25">
      <c r="A43" s="60" t="s">
        <v>337</v>
      </c>
      <c r="B43" s="71">
        <v>0</v>
      </c>
      <c r="C43" s="71">
        <f>+'POAI Fuentes'!E43</f>
        <v>364462496.13999999</v>
      </c>
      <c r="D43" s="71">
        <v>0</v>
      </c>
      <c r="E43" s="71"/>
      <c r="F43" s="93">
        <f>SUM(B43:E43)</f>
        <v>364462496.13999999</v>
      </c>
      <c r="G43" s="17"/>
    </row>
    <row r="44" spans="1:7" s="17" customFormat="1" hidden="1" x14ac:dyDescent="0.25">
      <c r="A44" s="62" t="s">
        <v>428</v>
      </c>
      <c r="B44" s="70">
        <f t="shared" ref="B44:F44" si="24">SUM(B45:B45)</f>
        <v>0</v>
      </c>
      <c r="C44" s="70">
        <f t="shared" si="24"/>
        <v>0</v>
      </c>
      <c r="D44" s="70">
        <f t="shared" si="24"/>
        <v>63491514.25</v>
      </c>
      <c r="E44" s="70">
        <f t="shared" si="24"/>
        <v>0</v>
      </c>
      <c r="F44" s="92">
        <f t="shared" si="24"/>
        <v>63491514.25</v>
      </c>
    </row>
    <row r="45" spans="1:7" s="19" customFormat="1" ht="30" hidden="1" x14ac:dyDescent="0.25">
      <c r="A45" s="60" t="s">
        <v>352</v>
      </c>
      <c r="B45" s="71">
        <v>0</v>
      </c>
      <c r="C45" s="71">
        <v>0</v>
      </c>
      <c r="D45" s="71">
        <f>+'POAI Fuentes'!P45</f>
        <v>63491514.25</v>
      </c>
      <c r="E45" s="71">
        <v>0</v>
      </c>
      <c r="F45" s="93">
        <f>SUM(B45:E45)</f>
        <v>63491514.25</v>
      </c>
      <c r="G45" s="17"/>
    </row>
    <row r="46" spans="1:7" s="17" customFormat="1" ht="30" hidden="1" x14ac:dyDescent="0.25">
      <c r="A46" s="58" t="s">
        <v>429</v>
      </c>
      <c r="B46" s="70">
        <f t="shared" ref="B46:E46" si="25">+B47+B49+B51+B53</f>
        <v>0</v>
      </c>
      <c r="C46" s="70">
        <f t="shared" si="25"/>
        <v>73437769.909999996</v>
      </c>
      <c r="D46" s="70">
        <f t="shared" si="25"/>
        <v>30000000</v>
      </c>
      <c r="E46" s="70">
        <f t="shared" si="25"/>
        <v>0</v>
      </c>
      <c r="F46" s="92">
        <f>+F47+F49+F51+F53</f>
        <v>103437769.91</v>
      </c>
    </row>
    <row r="47" spans="1:7" s="17" customFormat="1" ht="30" hidden="1" x14ac:dyDescent="0.25">
      <c r="A47" s="59" t="s">
        <v>430</v>
      </c>
      <c r="B47" s="70">
        <f t="shared" ref="B47:F47" si="26">SUM(B48:B48)</f>
        <v>0</v>
      </c>
      <c r="C47" s="70">
        <f t="shared" si="26"/>
        <v>0</v>
      </c>
      <c r="D47" s="70">
        <f t="shared" si="26"/>
        <v>0</v>
      </c>
      <c r="E47" s="70">
        <f t="shared" si="26"/>
        <v>0</v>
      </c>
      <c r="F47" s="92">
        <f t="shared" si="26"/>
        <v>0</v>
      </c>
    </row>
    <row r="48" spans="1:7" s="19" customFormat="1" hidden="1" x14ac:dyDescent="0.25">
      <c r="A48" s="60" t="s">
        <v>387</v>
      </c>
      <c r="B48" s="71">
        <v>0</v>
      </c>
      <c r="C48" s="71">
        <v>0</v>
      </c>
      <c r="D48" s="71">
        <v>0</v>
      </c>
      <c r="E48" s="71">
        <v>0</v>
      </c>
      <c r="F48" s="93">
        <f>SUM(B48:E48)</f>
        <v>0</v>
      </c>
      <c r="G48" s="17"/>
    </row>
    <row r="49" spans="1:7" s="17" customFormat="1" ht="30" hidden="1" x14ac:dyDescent="0.25">
      <c r="A49" s="59" t="s">
        <v>431</v>
      </c>
      <c r="B49" s="70">
        <f t="shared" ref="B49:F49" si="27">SUM(B50:B50)</f>
        <v>0</v>
      </c>
      <c r="C49" s="70">
        <f t="shared" si="27"/>
        <v>0</v>
      </c>
      <c r="D49" s="70">
        <f t="shared" si="27"/>
        <v>0</v>
      </c>
      <c r="E49" s="70">
        <f t="shared" si="27"/>
        <v>0</v>
      </c>
      <c r="F49" s="92">
        <f t="shared" si="27"/>
        <v>0</v>
      </c>
    </row>
    <row r="50" spans="1:7" s="19" customFormat="1" ht="30" hidden="1" x14ac:dyDescent="0.25">
      <c r="A50" s="60" t="s">
        <v>634</v>
      </c>
      <c r="B50" s="71">
        <v>0</v>
      </c>
      <c r="C50" s="71">
        <v>0</v>
      </c>
      <c r="D50" s="71">
        <v>0</v>
      </c>
      <c r="E50" s="71">
        <v>0</v>
      </c>
      <c r="F50" s="93">
        <f>SUM(B50:E50)</f>
        <v>0</v>
      </c>
      <c r="G50" s="17"/>
    </row>
    <row r="51" spans="1:7" s="17" customFormat="1" hidden="1" x14ac:dyDescent="0.25">
      <c r="A51" s="59" t="s">
        <v>432</v>
      </c>
      <c r="B51" s="70">
        <f t="shared" ref="B51:F51" si="28">SUM(B52:B52)</f>
        <v>0</v>
      </c>
      <c r="C51" s="70">
        <f t="shared" si="28"/>
        <v>56937769.909999996</v>
      </c>
      <c r="D51" s="70">
        <f t="shared" si="28"/>
        <v>0</v>
      </c>
      <c r="E51" s="70">
        <f t="shared" si="28"/>
        <v>0</v>
      </c>
      <c r="F51" s="92">
        <f t="shared" si="28"/>
        <v>56937769.909999996</v>
      </c>
    </row>
    <row r="52" spans="1:7" s="19" customFormat="1" ht="30" hidden="1" x14ac:dyDescent="0.25">
      <c r="A52" s="60" t="s">
        <v>352</v>
      </c>
      <c r="B52" s="71">
        <v>0</v>
      </c>
      <c r="C52" s="71">
        <f>+'POAI Fuentes'!E52</f>
        <v>56937769.909999996</v>
      </c>
      <c r="D52" s="71">
        <v>0</v>
      </c>
      <c r="E52" s="71"/>
      <c r="F52" s="93">
        <f>SUM(B52:E52)</f>
        <v>56937769.909999996</v>
      </c>
      <c r="G52" s="17"/>
    </row>
    <row r="53" spans="1:7" s="17" customFormat="1" hidden="1" x14ac:dyDescent="0.25">
      <c r="A53" s="59" t="s">
        <v>433</v>
      </c>
      <c r="B53" s="70">
        <f t="shared" ref="B53:E53" si="29">SUM(B54:B57)</f>
        <v>0</v>
      </c>
      <c r="C53" s="70">
        <f t="shared" si="29"/>
        <v>16500000</v>
      </c>
      <c r="D53" s="70">
        <f t="shared" si="29"/>
        <v>30000000</v>
      </c>
      <c r="E53" s="70">
        <f t="shared" si="29"/>
        <v>0</v>
      </c>
      <c r="F53" s="92">
        <f>SUM(F54:F57)</f>
        <v>46500000</v>
      </c>
    </row>
    <row r="54" spans="1:7" s="19" customFormat="1" ht="30" hidden="1" x14ac:dyDescent="0.25">
      <c r="A54" s="60" t="s">
        <v>606</v>
      </c>
      <c r="B54" s="71">
        <v>0</v>
      </c>
      <c r="C54" s="71">
        <v>0</v>
      </c>
      <c r="D54" s="71">
        <v>0</v>
      </c>
      <c r="E54" s="71">
        <v>0</v>
      </c>
      <c r="F54" s="93">
        <f>SUM(B54:E54)</f>
        <v>0</v>
      </c>
      <c r="G54" s="17"/>
    </row>
    <row r="55" spans="1:7" s="19" customFormat="1" ht="30" hidden="1" x14ac:dyDescent="0.25">
      <c r="A55" s="60" t="s">
        <v>607</v>
      </c>
      <c r="B55" s="71">
        <v>0</v>
      </c>
      <c r="C55" s="71">
        <v>0</v>
      </c>
      <c r="D55" s="71">
        <f>+'POAI Fuentes'!P55</f>
        <v>30000000</v>
      </c>
      <c r="E55" s="71">
        <v>0</v>
      </c>
      <c r="F55" s="93">
        <f>SUM(B55:E55)</f>
        <v>30000000</v>
      </c>
      <c r="G55" s="17"/>
    </row>
    <row r="56" spans="1:7" s="19" customFormat="1" ht="30" hidden="1" x14ac:dyDescent="0.25">
      <c r="A56" s="60" t="s">
        <v>618</v>
      </c>
      <c r="B56" s="71">
        <v>0</v>
      </c>
      <c r="C56" s="71">
        <f>+'POAI Fuentes'!E56</f>
        <v>12000000</v>
      </c>
      <c r="D56" s="71">
        <v>0</v>
      </c>
      <c r="E56" s="71"/>
      <c r="F56" s="93">
        <f>SUM(B56:E56)</f>
        <v>12000000</v>
      </c>
      <c r="G56" s="17"/>
    </row>
    <row r="57" spans="1:7" s="19" customFormat="1" hidden="1" x14ac:dyDescent="0.25">
      <c r="A57" s="60" t="s">
        <v>648</v>
      </c>
      <c r="B57" s="71">
        <v>0</v>
      </c>
      <c r="C57" s="71">
        <f>+'POAI Fuentes'!E57</f>
        <v>4500000</v>
      </c>
      <c r="D57" s="71">
        <v>0</v>
      </c>
      <c r="E57" s="71"/>
      <c r="F57" s="93">
        <f>SUM(B57:E57)</f>
        <v>4500000</v>
      </c>
      <c r="G57" s="17"/>
    </row>
    <row r="58" spans="1:7" s="17" customFormat="1" x14ac:dyDescent="0.25">
      <c r="A58" s="63" t="s">
        <v>477</v>
      </c>
      <c r="B58" s="70">
        <f t="shared" ref="B58:F58" si="30">+B59+B70+B80+B102+B108</f>
        <v>90935531</v>
      </c>
      <c r="C58" s="70">
        <f t="shared" si="30"/>
        <v>494107719</v>
      </c>
      <c r="D58" s="70">
        <f t="shared" si="30"/>
        <v>5045664620.0999994</v>
      </c>
      <c r="E58" s="70">
        <f t="shared" si="30"/>
        <v>2007611081.8900001</v>
      </c>
      <c r="F58" s="92">
        <f t="shared" si="30"/>
        <v>7638318951.9900007</v>
      </c>
    </row>
    <row r="59" spans="1:7" s="17" customFormat="1" hidden="1" x14ac:dyDescent="0.25">
      <c r="A59" s="57" t="s">
        <v>434</v>
      </c>
      <c r="B59" s="70">
        <f t="shared" ref="B59:F59" si="31">+B60</f>
        <v>0</v>
      </c>
      <c r="C59" s="70">
        <f t="shared" si="31"/>
        <v>0</v>
      </c>
      <c r="D59" s="70">
        <f t="shared" si="31"/>
        <v>1952942508.04</v>
      </c>
      <c r="E59" s="70">
        <f t="shared" si="31"/>
        <v>4231712</v>
      </c>
      <c r="F59" s="92">
        <f t="shared" si="31"/>
        <v>1957174220.04</v>
      </c>
    </row>
    <row r="60" spans="1:7" s="17" customFormat="1" ht="30" hidden="1" x14ac:dyDescent="0.25">
      <c r="A60" s="58" t="s">
        <v>435</v>
      </c>
      <c r="B60" s="70">
        <f t="shared" ref="B60:F60" si="32">+B61+B65</f>
        <v>0</v>
      </c>
      <c r="C60" s="70">
        <f t="shared" si="32"/>
        <v>0</v>
      </c>
      <c r="D60" s="70">
        <f t="shared" si="32"/>
        <v>1952942508.04</v>
      </c>
      <c r="E60" s="70">
        <f t="shared" si="32"/>
        <v>4231712</v>
      </c>
      <c r="F60" s="92">
        <f t="shared" si="32"/>
        <v>1957174220.04</v>
      </c>
    </row>
    <row r="61" spans="1:7" s="17" customFormat="1" ht="45" hidden="1" x14ac:dyDescent="0.25">
      <c r="A61" s="62" t="s">
        <v>436</v>
      </c>
      <c r="B61" s="70">
        <f t="shared" ref="B61:E61" si="33">SUM(B62:B64)</f>
        <v>0</v>
      </c>
      <c r="C61" s="70">
        <f t="shared" si="33"/>
        <v>0</v>
      </c>
      <c r="D61" s="70">
        <f t="shared" si="33"/>
        <v>454177245.04000002</v>
      </c>
      <c r="E61" s="70">
        <f t="shared" si="33"/>
        <v>4231712</v>
      </c>
      <c r="F61" s="92">
        <f>SUM(F62:F64)</f>
        <v>458408957.04000002</v>
      </c>
    </row>
    <row r="62" spans="1:7" s="19" customFormat="1" hidden="1" x14ac:dyDescent="0.25">
      <c r="A62" s="60" t="s">
        <v>326</v>
      </c>
      <c r="B62" s="71">
        <v>0</v>
      </c>
      <c r="C62" s="71">
        <v>0</v>
      </c>
      <c r="D62" s="71">
        <f>+'POAI Fuentes'!K62</f>
        <v>307995964.04000002</v>
      </c>
      <c r="E62" s="71">
        <v>0</v>
      </c>
      <c r="F62" s="93">
        <f>SUM(B62:E62)</f>
        <v>307995964.04000002</v>
      </c>
      <c r="G62" s="17"/>
    </row>
    <row r="63" spans="1:7" s="19" customFormat="1" ht="30" hidden="1" x14ac:dyDescent="0.25">
      <c r="A63" s="60" t="s">
        <v>517</v>
      </c>
      <c r="B63" s="71">
        <v>0</v>
      </c>
      <c r="C63" s="71">
        <v>0</v>
      </c>
      <c r="D63" s="71">
        <f>+'POAI Fuentes'!M63</f>
        <v>146181281</v>
      </c>
      <c r="E63" s="71">
        <v>0</v>
      </c>
      <c r="F63" s="93">
        <f>SUM(B63:E63)</f>
        <v>146181281</v>
      </c>
      <c r="G63" s="17"/>
    </row>
    <row r="64" spans="1:7" s="19" customFormat="1" ht="29.25" hidden="1" customHeight="1" x14ac:dyDescent="0.25">
      <c r="A64" s="60" t="s">
        <v>554</v>
      </c>
      <c r="B64" s="71"/>
      <c r="C64" s="71"/>
      <c r="D64" s="71"/>
      <c r="E64" s="71">
        <f>+'POAI Fuentes'!Z64</f>
        <v>4231712</v>
      </c>
      <c r="F64" s="93">
        <f>SUM(B64:E64)</f>
        <v>4231712</v>
      </c>
      <c r="G64" s="17"/>
    </row>
    <row r="65" spans="1:7" s="17" customFormat="1" ht="30" hidden="1" x14ac:dyDescent="0.25">
      <c r="A65" s="62" t="s">
        <v>437</v>
      </c>
      <c r="B65" s="70">
        <f t="shared" ref="B65:E65" si="34">SUM(B66:B69)</f>
        <v>0</v>
      </c>
      <c r="C65" s="70">
        <f t="shared" si="34"/>
        <v>0</v>
      </c>
      <c r="D65" s="70">
        <f t="shared" si="34"/>
        <v>1498765263</v>
      </c>
      <c r="E65" s="70">
        <f t="shared" si="34"/>
        <v>0</v>
      </c>
      <c r="F65" s="92">
        <f>SUM(F66:F69)</f>
        <v>1498765263</v>
      </c>
    </row>
    <row r="66" spans="1:7" s="19" customFormat="1" hidden="1" x14ac:dyDescent="0.25">
      <c r="A66" s="60" t="s">
        <v>350</v>
      </c>
      <c r="B66" s="71">
        <v>0</v>
      </c>
      <c r="C66" s="71">
        <v>0</v>
      </c>
      <c r="D66" s="71">
        <f>+'POAI Fuentes'!L66</f>
        <v>903320486</v>
      </c>
      <c r="E66" s="71">
        <v>0</v>
      </c>
      <c r="F66" s="93">
        <f>SUM(B66:E66)</f>
        <v>903320486</v>
      </c>
      <c r="G66" s="17"/>
    </row>
    <row r="67" spans="1:7" s="19" customFormat="1" ht="30" hidden="1" x14ac:dyDescent="0.25">
      <c r="A67" s="60" t="s">
        <v>325</v>
      </c>
      <c r="B67" s="71">
        <v>0</v>
      </c>
      <c r="C67" s="71">
        <v>0</v>
      </c>
      <c r="D67" s="71">
        <f>+'POAI Fuentes'!M67</f>
        <v>145000000</v>
      </c>
      <c r="E67" s="71">
        <v>0</v>
      </c>
      <c r="F67" s="93">
        <f>SUM(B67:E67)</f>
        <v>145000000</v>
      </c>
      <c r="G67" s="17"/>
    </row>
    <row r="68" spans="1:7" s="19" customFormat="1" ht="30" hidden="1" x14ac:dyDescent="0.25">
      <c r="A68" s="60" t="s">
        <v>619</v>
      </c>
      <c r="B68" s="71">
        <v>0</v>
      </c>
      <c r="C68" s="71">
        <v>0</v>
      </c>
      <c r="D68" s="71">
        <f>+'POAI Fuentes'!M68</f>
        <v>60000000</v>
      </c>
      <c r="E68" s="71">
        <v>0</v>
      </c>
      <c r="F68" s="93">
        <f>SUM(B68:E68)</f>
        <v>60000000</v>
      </c>
      <c r="G68" s="17"/>
    </row>
    <row r="69" spans="1:7" s="19" customFormat="1" ht="30" hidden="1" x14ac:dyDescent="0.25">
      <c r="A69" s="60" t="s">
        <v>620</v>
      </c>
      <c r="B69" s="71">
        <v>0</v>
      </c>
      <c r="C69" s="71">
        <v>0</v>
      </c>
      <c r="D69" s="71">
        <f>+'POAI Fuentes'!M69</f>
        <v>390444777</v>
      </c>
      <c r="E69" s="71">
        <v>0</v>
      </c>
      <c r="F69" s="93">
        <f>SUM(B69:E69)</f>
        <v>390444777</v>
      </c>
      <c r="G69" s="17"/>
    </row>
    <row r="70" spans="1:7" s="17" customFormat="1" hidden="1" x14ac:dyDescent="0.25">
      <c r="A70" s="57" t="s">
        <v>439</v>
      </c>
      <c r="B70" s="70">
        <f>+B71</f>
        <v>0</v>
      </c>
      <c r="C70" s="70">
        <f>+C71</f>
        <v>0</v>
      </c>
      <c r="D70" s="70">
        <f>+D71</f>
        <v>2162418020.3299999</v>
      </c>
      <c r="E70" s="70">
        <f>+E71</f>
        <v>1985222541.0800002</v>
      </c>
      <c r="F70" s="70">
        <f t="shared" ref="F70" si="35">+F71</f>
        <v>4147640561.4100003</v>
      </c>
    </row>
    <row r="71" spans="1:7" s="17" customFormat="1" ht="45" hidden="1" x14ac:dyDescent="0.25">
      <c r="A71" s="58" t="s">
        <v>438</v>
      </c>
      <c r="B71" s="70">
        <f t="shared" ref="B71:E71" si="36">+B72+B76+B78</f>
        <v>0</v>
      </c>
      <c r="C71" s="70">
        <f t="shared" si="36"/>
        <v>0</v>
      </c>
      <c r="D71" s="70">
        <f t="shared" si="36"/>
        <v>2162418020.3299999</v>
      </c>
      <c r="E71" s="70">
        <f t="shared" si="36"/>
        <v>1985222541.0800002</v>
      </c>
      <c r="F71" s="70">
        <f t="shared" ref="F71" si="37">+F72+F76+F78</f>
        <v>4147640561.4100003</v>
      </c>
    </row>
    <row r="72" spans="1:7" s="17" customFormat="1" hidden="1" x14ac:dyDescent="0.25">
      <c r="A72" s="62" t="s">
        <v>440</v>
      </c>
      <c r="B72" s="70">
        <f t="shared" ref="B72:E72" si="38">SUM(B73:B75)</f>
        <v>0</v>
      </c>
      <c r="C72" s="70">
        <f t="shared" si="38"/>
        <v>0</v>
      </c>
      <c r="D72" s="70">
        <f t="shared" si="38"/>
        <v>1905923127.8</v>
      </c>
      <c r="E72" s="70">
        <f t="shared" si="38"/>
        <v>1985222541.0800002</v>
      </c>
      <c r="F72" s="70">
        <f>SUM(F73:F75)</f>
        <v>3891145668.8800001</v>
      </c>
    </row>
    <row r="73" spans="1:7" s="19" customFormat="1" ht="30" hidden="1" x14ac:dyDescent="0.25">
      <c r="A73" s="60" t="s">
        <v>345</v>
      </c>
      <c r="B73" s="71">
        <v>0</v>
      </c>
      <c r="C73" s="71">
        <v>0</v>
      </c>
      <c r="D73" s="71">
        <f>+'POAI Fuentes'!S73</f>
        <v>1829131680.8</v>
      </c>
      <c r="E73" s="71">
        <f>+'POAI Fuentes'!U73+'POAI Fuentes'!W73</f>
        <v>1683186813.8800001</v>
      </c>
      <c r="F73" s="93">
        <f>SUM(B73:E73)</f>
        <v>3512318494.6800003</v>
      </c>
      <c r="G73" s="17"/>
    </row>
    <row r="74" spans="1:7" s="19" customFormat="1" ht="30" hidden="1" x14ac:dyDescent="0.25">
      <c r="A74" s="60" t="s">
        <v>650</v>
      </c>
      <c r="B74" s="71">
        <v>0</v>
      </c>
      <c r="C74" s="71">
        <v>0</v>
      </c>
      <c r="D74" s="71">
        <f>+'POAI Fuentes'!S74</f>
        <v>32488577</v>
      </c>
      <c r="E74" s="71">
        <v>0</v>
      </c>
      <c r="F74" s="93">
        <f>SUM(B74:E74)</f>
        <v>32488577</v>
      </c>
      <c r="G74" s="17"/>
    </row>
    <row r="75" spans="1:7" s="19" customFormat="1" hidden="1" x14ac:dyDescent="0.25">
      <c r="A75" s="60" t="s">
        <v>347</v>
      </c>
      <c r="B75" s="71">
        <v>0</v>
      </c>
      <c r="C75" s="71">
        <v>0</v>
      </c>
      <c r="D75" s="71">
        <f>+'POAI Fuentes'!S75</f>
        <v>44302870</v>
      </c>
      <c r="E75" s="71">
        <f>+'POAI Fuentes'!V75</f>
        <v>302035727.19999999</v>
      </c>
      <c r="F75" s="93">
        <f>SUM(B75:E75)</f>
        <v>346338597.19999999</v>
      </c>
      <c r="G75" s="17"/>
    </row>
    <row r="76" spans="1:7" s="53" customFormat="1" hidden="1" x14ac:dyDescent="0.25">
      <c r="A76" s="59" t="s">
        <v>441</v>
      </c>
      <c r="B76" s="72">
        <f>SUM(B77:B77)</f>
        <v>0</v>
      </c>
      <c r="C76" s="72">
        <f t="shared" ref="C76:F76" si="39">SUM(C77:C77)</f>
        <v>0</v>
      </c>
      <c r="D76" s="72">
        <f t="shared" si="39"/>
        <v>52111597.530000001</v>
      </c>
      <c r="E76" s="72">
        <f t="shared" si="39"/>
        <v>0</v>
      </c>
      <c r="F76" s="72">
        <f t="shared" si="39"/>
        <v>52111597.530000001</v>
      </c>
      <c r="G76" s="17"/>
    </row>
    <row r="77" spans="1:7" s="129" customFormat="1" hidden="1" x14ac:dyDescent="0.25">
      <c r="A77" s="22" t="s">
        <v>348</v>
      </c>
      <c r="B77" s="124"/>
      <c r="C77" s="124"/>
      <c r="D77" s="124">
        <f>+'POAI Fuentes'!T77</f>
        <v>52111597.530000001</v>
      </c>
      <c r="E77" s="124"/>
      <c r="F77" s="93">
        <f>SUM(B77:E77)</f>
        <v>52111597.530000001</v>
      </c>
      <c r="G77" s="17"/>
    </row>
    <row r="78" spans="1:7" s="53" customFormat="1" ht="60" hidden="1" x14ac:dyDescent="0.25">
      <c r="A78" s="62" t="s">
        <v>608</v>
      </c>
      <c r="B78" s="72">
        <f>+B79</f>
        <v>0</v>
      </c>
      <c r="C78" s="72">
        <f>+C79</f>
        <v>0</v>
      </c>
      <c r="D78" s="72">
        <f>+D79</f>
        <v>204383295</v>
      </c>
      <c r="E78" s="72">
        <f>+E79</f>
        <v>0</v>
      </c>
      <c r="F78" s="94">
        <f t="shared" ref="F78" si="40">+F79</f>
        <v>204383295</v>
      </c>
      <c r="G78" s="17"/>
    </row>
    <row r="79" spans="1:7" s="19" customFormat="1" ht="30" hidden="1" x14ac:dyDescent="0.25">
      <c r="A79" s="60" t="s">
        <v>349</v>
      </c>
      <c r="B79" s="71"/>
      <c r="C79" s="71"/>
      <c r="D79" s="71">
        <f>+'POAI Fuentes'!T79</f>
        <v>204383295</v>
      </c>
      <c r="E79" s="71"/>
      <c r="F79" s="93">
        <f>SUM(B79:E79)</f>
        <v>204383295</v>
      </c>
      <c r="G79" s="17"/>
    </row>
    <row r="80" spans="1:7" s="17" customFormat="1" x14ac:dyDescent="0.25">
      <c r="A80" s="57" t="s">
        <v>442</v>
      </c>
      <c r="B80" s="70">
        <f t="shared" ref="B80:F80" si="41">+B81</f>
        <v>70935531</v>
      </c>
      <c r="C80" s="70">
        <f t="shared" si="41"/>
        <v>365960</v>
      </c>
      <c r="D80" s="70">
        <f t="shared" si="41"/>
        <v>238460423.28999999</v>
      </c>
      <c r="E80" s="70">
        <f t="shared" si="41"/>
        <v>0</v>
      </c>
      <c r="F80" s="92">
        <f t="shared" si="41"/>
        <v>309761914.28999996</v>
      </c>
    </row>
    <row r="81" spans="1:7" s="17" customFormat="1" x14ac:dyDescent="0.25">
      <c r="A81" s="58" t="s">
        <v>443</v>
      </c>
      <c r="B81" s="70">
        <f t="shared" ref="B81:F81" si="42">+B82+B85+B88+B90+B92+B94+B96+B98+B100</f>
        <v>70935531</v>
      </c>
      <c r="C81" s="70">
        <f t="shared" si="42"/>
        <v>365960</v>
      </c>
      <c r="D81" s="70">
        <f t="shared" si="42"/>
        <v>238460423.28999999</v>
      </c>
      <c r="E81" s="70">
        <f t="shared" si="42"/>
        <v>0</v>
      </c>
      <c r="F81" s="92">
        <f t="shared" si="42"/>
        <v>309761914.28999996</v>
      </c>
    </row>
    <row r="82" spans="1:7" s="17" customFormat="1" ht="30" x14ac:dyDescent="0.25">
      <c r="A82" s="59" t="s">
        <v>444</v>
      </c>
      <c r="B82" s="70">
        <f t="shared" ref="B82:F82" si="43">SUM(B83:B84)</f>
        <v>41404112</v>
      </c>
      <c r="C82" s="70">
        <f t="shared" si="43"/>
        <v>0</v>
      </c>
      <c r="D82" s="70">
        <f t="shared" si="43"/>
        <v>0</v>
      </c>
      <c r="E82" s="70">
        <f t="shared" si="43"/>
        <v>0</v>
      </c>
      <c r="F82" s="92">
        <f t="shared" si="43"/>
        <v>41404112</v>
      </c>
    </row>
    <row r="83" spans="1:7" s="19" customFormat="1" hidden="1" x14ac:dyDescent="0.25">
      <c r="A83" s="60" t="s">
        <v>628</v>
      </c>
      <c r="B83" s="71">
        <v>41404112</v>
      </c>
      <c r="C83" s="71"/>
      <c r="D83" s="71"/>
      <c r="E83" s="71"/>
      <c r="F83" s="93">
        <f>SUM(B83:E83)</f>
        <v>41404112</v>
      </c>
      <c r="G83" s="17"/>
    </row>
    <row r="84" spans="1:7" s="19" customFormat="1" hidden="1" x14ac:dyDescent="0.25">
      <c r="A84" s="60" t="s">
        <v>331</v>
      </c>
      <c r="B84" s="71"/>
      <c r="C84" s="71"/>
      <c r="D84" s="71"/>
      <c r="E84" s="71"/>
      <c r="F84" s="93">
        <f>SUM(B84:E84)</f>
        <v>0</v>
      </c>
      <c r="G84" s="17"/>
    </row>
    <row r="85" spans="1:7" s="17" customFormat="1" ht="33" customHeight="1" x14ac:dyDescent="0.25">
      <c r="A85" s="59" t="s">
        <v>445</v>
      </c>
      <c r="B85" s="70">
        <f t="shared" ref="B85:F85" si="44">SUM(B86:B87)</f>
        <v>13000000</v>
      </c>
      <c r="C85" s="70">
        <f t="shared" si="44"/>
        <v>0</v>
      </c>
      <c r="D85" s="70">
        <f t="shared" si="44"/>
        <v>108821.75</v>
      </c>
      <c r="E85" s="70">
        <f t="shared" si="44"/>
        <v>0</v>
      </c>
      <c r="F85" s="92">
        <f t="shared" si="44"/>
        <v>13108821.75</v>
      </c>
    </row>
    <row r="86" spans="1:7" s="19" customFormat="1" ht="30" hidden="1" x14ac:dyDescent="0.25">
      <c r="A86" s="60" t="s">
        <v>328</v>
      </c>
      <c r="B86" s="71">
        <f>+'POAI Armoniza'!Y86</f>
        <v>8000000</v>
      </c>
      <c r="C86" s="71"/>
      <c r="D86" s="71">
        <f>+'POAI Fuentes'!Q86</f>
        <v>108821.75</v>
      </c>
      <c r="E86" s="71"/>
      <c r="F86" s="93">
        <f>SUM(B86:E86)</f>
        <v>8108821.75</v>
      </c>
      <c r="G86" s="17"/>
    </row>
    <row r="87" spans="1:7" s="19" customFormat="1" hidden="1" x14ac:dyDescent="0.25">
      <c r="A87" s="60" t="s">
        <v>329</v>
      </c>
      <c r="B87" s="71">
        <f>+'POAI Armoniza'!Y87</f>
        <v>5000000</v>
      </c>
      <c r="C87" s="71">
        <v>0</v>
      </c>
      <c r="D87" s="71">
        <v>0</v>
      </c>
      <c r="E87" s="71">
        <v>0</v>
      </c>
      <c r="F87" s="93">
        <f>SUM(B87:E87)</f>
        <v>5000000</v>
      </c>
      <c r="G87" s="17"/>
    </row>
    <row r="88" spans="1:7" s="17" customFormat="1" ht="30" x14ac:dyDescent="0.25">
      <c r="A88" s="59" t="s">
        <v>446</v>
      </c>
      <c r="B88" s="70">
        <f t="shared" ref="B88:F88" si="45">SUM(B89:B89)</f>
        <v>5000000</v>
      </c>
      <c r="C88" s="70">
        <f t="shared" si="45"/>
        <v>0</v>
      </c>
      <c r="D88" s="70">
        <f t="shared" si="45"/>
        <v>0</v>
      </c>
      <c r="E88" s="70">
        <f t="shared" si="45"/>
        <v>0</v>
      </c>
      <c r="F88" s="92">
        <f t="shared" si="45"/>
        <v>5000000</v>
      </c>
    </row>
    <row r="89" spans="1:7" s="19" customFormat="1" hidden="1" x14ac:dyDescent="0.25">
      <c r="A89" s="60" t="s">
        <v>332</v>
      </c>
      <c r="B89" s="71">
        <f>+'POAI Armoniza'!Y89</f>
        <v>5000000</v>
      </c>
      <c r="C89" s="71">
        <v>0</v>
      </c>
      <c r="D89" s="71">
        <v>0</v>
      </c>
      <c r="E89" s="71">
        <v>0</v>
      </c>
      <c r="F89" s="93">
        <f>SUM(B89:E89)</f>
        <v>5000000</v>
      </c>
      <c r="G89" s="17"/>
    </row>
    <row r="90" spans="1:7" s="17" customFormat="1" ht="30" hidden="1" x14ac:dyDescent="0.25">
      <c r="A90" s="59" t="s">
        <v>447</v>
      </c>
      <c r="B90" s="70">
        <f t="shared" ref="B90:F90" si="46">SUM(B91:B91)</f>
        <v>0</v>
      </c>
      <c r="C90" s="70">
        <f t="shared" si="46"/>
        <v>365960</v>
      </c>
      <c r="D90" s="70">
        <f t="shared" si="46"/>
        <v>232373968.53999999</v>
      </c>
      <c r="E90" s="70">
        <f t="shared" si="46"/>
        <v>0</v>
      </c>
      <c r="F90" s="92">
        <f t="shared" si="46"/>
        <v>232739928.53999999</v>
      </c>
    </row>
    <row r="91" spans="1:7" s="19" customFormat="1" hidden="1" x14ac:dyDescent="0.25">
      <c r="A91" s="60" t="s">
        <v>339</v>
      </c>
      <c r="B91" s="71">
        <v>0</v>
      </c>
      <c r="C91" s="71">
        <f>+'POAI Fuentes'!D91</f>
        <v>365960</v>
      </c>
      <c r="D91" s="71">
        <f>+'POAI Fuentes'!R91</f>
        <v>232373968.53999999</v>
      </c>
      <c r="E91" s="71">
        <v>0</v>
      </c>
      <c r="F91" s="93">
        <f>SUM(B91:E91)</f>
        <v>232739928.53999999</v>
      </c>
      <c r="G91" s="17"/>
    </row>
    <row r="92" spans="1:7" s="17" customFormat="1" ht="30" hidden="1" x14ac:dyDescent="0.25">
      <c r="A92" s="59" t="s">
        <v>448</v>
      </c>
      <c r="B92" s="70">
        <f t="shared" ref="B92:F92" si="47">SUM(B93:B93)</f>
        <v>0</v>
      </c>
      <c r="C92" s="70">
        <f t="shared" si="47"/>
        <v>0</v>
      </c>
      <c r="D92" s="70">
        <f t="shared" si="47"/>
        <v>5977633</v>
      </c>
      <c r="E92" s="70">
        <f t="shared" si="47"/>
        <v>0</v>
      </c>
      <c r="F92" s="92">
        <f t="shared" si="47"/>
        <v>5977633</v>
      </c>
    </row>
    <row r="93" spans="1:7" s="19" customFormat="1" ht="30" hidden="1" x14ac:dyDescent="0.25">
      <c r="A93" s="60" t="s">
        <v>355</v>
      </c>
      <c r="B93" s="71">
        <v>0</v>
      </c>
      <c r="C93" s="71">
        <v>0</v>
      </c>
      <c r="D93" s="71">
        <f>+'POAI Fuentes'!R93</f>
        <v>5977633</v>
      </c>
      <c r="E93" s="71">
        <v>0</v>
      </c>
      <c r="F93" s="93">
        <f>SUM(B93:E93)</f>
        <v>5977633</v>
      </c>
      <c r="G93" s="17"/>
    </row>
    <row r="94" spans="1:7" s="17" customFormat="1" ht="30" hidden="1" x14ac:dyDescent="0.25">
      <c r="A94" s="59" t="s">
        <v>449</v>
      </c>
      <c r="B94" s="70">
        <f t="shared" ref="B94:F94" si="48">SUM(B95:B95)</f>
        <v>0</v>
      </c>
      <c r="C94" s="70">
        <f t="shared" si="48"/>
        <v>0</v>
      </c>
      <c r="D94" s="70">
        <f t="shared" si="48"/>
        <v>0</v>
      </c>
      <c r="E94" s="70">
        <f t="shared" si="48"/>
        <v>0</v>
      </c>
      <c r="F94" s="92">
        <f t="shared" si="48"/>
        <v>0</v>
      </c>
    </row>
    <row r="95" spans="1:7" s="19" customFormat="1" hidden="1" x14ac:dyDescent="0.25">
      <c r="A95" s="60" t="s">
        <v>387</v>
      </c>
      <c r="B95" s="71">
        <v>0</v>
      </c>
      <c r="C95" s="71">
        <v>0</v>
      </c>
      <c r="D95" s="71">
        <v>0</v>
      </c>
      <c r="E95" s="71">
        <v>0</v>
      </c>
      <c r="F95" s="93">
        <f>SUM(B95:E95)</f>
        <v>0</v>
      </c>
      <c r="G95" s="17"/>
    </row>
    <row r="96" spans="1:7" s="17" customFormat="1" ht="30" x14ac:dyDescent="0.25">
      <c r="A96" s="59" t="s">
        <v>450</v>
      </c>
      <c r="B96" s="70">
        <f t="shared" ref="B96:F96" si="49">SUM(B97:B97)</f>
        <v>8000000</v>
      </c>
      <c r="C96" s="70">
        <f t="shared" si="49"/>
        <v>0</v>
      </c>
      <c r="D96" s="70">
        <f t="shared" si="49"/>
        <v>0</v>
      </c>
      <c r="E96" s="70">
        <f t="shared" si="49"/>
        <v>0</v>
      </c>
      <c r="F96" s="92">
        <f t="shared" si="49"/>
        <v>8000000</v>
      </c>
    </row>
    <row r="97" spans="1:12" s="19" customFormat="1" ht="30" hidden="1" x14ac:dyDescent="0.25">
      <c r="A97" s="60" t="s">
        <v>356</v>
      </c>
      <c r="B97" s="71">
        <f>+'POAI Armoniza'!Y97</f>
        <v>8000000</v>
      </c>
      <c r="C97" s="71"/>
      <c r="D97" s="71"/>
      <c r="E97" s="71"/>
      <c r="F97" s="93">
        <f>SUM(B97:E97)</f>
        <v>8000000</v>
      </c>
      <c r="G97" s="17"/>
    </row>
    <row r="98" spans="1:12" s="17" customFormat="1" ht="30" hidden="1" x14ac:dyDescent="0.25">
      <c r="A98" s="59" t="s">
        <v>451</v>
      </c>
      <c r="B98" s="70">
        <f t="shared" ref="B98:F98" si="50">SUM(B99:B99)</f>
        <v>0</v>
      </c>
      <c r="C98" s="70">
        <f t="shared" si="50"/>
        <v>0</v>
      </c>
      <c r="D98" s="70">
        <f t="shared" si="50"/>
        <v>0</v>
      </c>
      <c r="E98" s="70">
        <f t="shared" si="50"/>
        <v>0</v>
      </c>
      <c r="F98" s="92">
        <f t="shared" si="50"/>
        <v>0</v>
      </c>
    </row>
    <row r="99" spans="1:12" s="19" customFormat="1" hidden="1" x14ac:dyDescent="0.25">
      <c r="A99" s="60" t="s">
        <v>623</v>
      </c>
      <c r="B99" s="71">
        <v>0</v>
      </c>
      <c r="C99" s="71">
        <v>0</v>
      </c>
      <c r="D99" s="71">
        <v>0</v>
      </c>
      <c r="E99" s="71">
        <v>0</v>
      </c>
      <c r="F99" s="93">
        <f>SUM(B99:E99)</f>
        <v>0</v>
      </c>
      <c r="G99" s="17"/>
    </row>
    <row r="100" spans="1:12" s="17" customFormat="1" ht="30" x14ac:dyDescent="0.25">
      <c r="A100" s="59" t="s">
        <v>452</v>
      </c>
      <c r="B100" s="70">
        <f t="shared" ref="B100:F100" si="51">SUM(B101:B101)</f>
        <v>3531419</v>
      </c>
      <c r="C100" s="70">
        <f t="shared" si="51"/>
        <v>0</v>
      </c>
      <c r="D100" s="70">
        <f t="shared" si="51"/>
        <v>0</v>
      </c>
      <c r="E100" s="70">
        <f t="shared" si="51"/>
        <v>0</v>
      </c>
      <c r="F100" s="92">
        <f t="shared" si="51"/>
        <v>3531419</v>
      </c>
    </row>
    <row r="101" spans="1:12" s="19" customFormat="1" ht="30" hidden="1" x14ac:dyDescent="0.25">
      <c r="A101" s="60" t="s">
        <v>622</v>
      </c>
      <c r="B101" s="71">
        <f>+'POAI Armoniza'!Y101</f>
        <v>3531419</v>
      </c>
      <c r="C101" s="71">
        <v>0</v>
      </c>
      <c r="D101" s="71">
        <v>0</v>
      </c>
      <c r="E101" s="71">
        <v>0</v>
      </c>
      <c r="F101" s="93">
        <f>SUM(B101:E101)</f>
        <v>3531419</v>
      </c>
      <c r="G101" s="17"/>
    </row>
    <row r="102" spans="1:12" s="17" customFormat="1" hidden="1" x14ac:dyDescent="0.25">
      <c r="A102" s="64" t="s">
        <v>453</v>
      </c>
      <c r="B102" s="70">
        <f t="shared" ref="B102:E103" si="52">+B103</f>
        <v>0</v>
      </c>
      <c r="C102" s="70">
        <f t="shared" si="52"/>
        <v>136493642</v>
      </c>
      <c r="D102" s="70">
        <f t="shared" si="52"/>
        <v>27006416</v>
      </c>
      <c r="E102" s="70">
        <f t="shared" si="52"/>
        <v>0</v>
      </c>
      <c r="F102" s="92">
        <f t="shared" ref="F102:F103" si="53">+F103</f>
        <v>163500058</v>
      </c>
    </row>
    <row r="103" spans="1:12" s="17" customFormat="1" ht="30" hidden="1" x14ac:dyDescent="0.25">
      <c r="A103" s="58" t="s">
        <v>454</v>
      </c>
      <c r="B103" s="70">
        <f t="shared" si="52"/>
        <v>0</v>
      </c>
      <c r="C103" s="70">
        <f t="shared" si="52"/>
        <v>136493642</v>
      </c>
      <c r="D103" s="70">
        <f t="shared" si="52"/>
        <v>27006416</v>
      </c>
      <c r="E103" s="70">
        <f t="shared" si="52"/>
        <v>0</v>
      </c>
      <c r="F103" s="92">
        <f t="shared" si="53"/>
        <v>163500058</v>
      </c>
    </row>
    <row r="104" spans="1:12" s="17" customFormat="1" ht="60" hidden="1" x14ac:dyDescent="0.25">
      <c r="A104" s="62" t="s">
        <v>455</v>
      </c>
      <c r="B104" s="70">
        <f t="shared" ref="B104:F104" si="54">SUM(B105:B107)</f>
        <v>0</v>
      </c>
      <c r="C104" s="70">
        <f t="shared" si="54"/>
        <v>136493642</v>
      </c>
      <c r="D104" s="70">
        <f t="shared" si="54"/>
        <v>27006416</v>
      </c>
      <c r="E104" s="70">
        <f t="shared" si="54"/>
        <v>0</v>
      </c>
      <c r="F104" s="92">
        <f t="shared" si="54"/>
        <v>163500058</v>
      </c>
    </row>
    <row r="105" spans="1:12" s="19" customFormat="1" hidden="1" x14ac:dyDescent="0.25">
      <c r="A105" s="60" t="s">
        <v>338</v>
      </c>
      <c r="B105" s="71">
        <v>0</v>
      </c>
      <c r="C105" s="71">
        <f>+'POAI Fuentes'!F105</f>
        <v>136493642</v>
      </c>
      <c r="D105" s="71">
        <v>0</v>
      </c>
      <c r="E105" s="71">
        <v>0</v>
      </c>
      <c r="F105" s="93">
        <f>SUM(B105:E105)</f>
        <v>136493642</v>
      </c>
      <c r="G105" s="17"/>
    </row>
    <row r="106" spans="1:12" s="19" customFormat="1" ht="45" hidden="1" x14ac:dyDescent="0.25">
      <c r="A106" s="60" t="s">
        <v>351</v>
      </c>
      <c r="B106" s="71">
        <v>0</v>
      </c>
      <c r="C106" s="71">
        <v>0</v>
      </c>
      <c r="D106" s="71">
        <v>0</v>
      </c>
      <c r="E106" s="71">
        <v>0</v>
      </c>
      <c r="F106" s="93">
        <f>SUM(B106:E106)</f>
        <v>0</v>
      </c>
      <c r="G106" s="17"/>
    </row>
    <row r="107" spans="1:12" s="19" customFormat="1" ht="30" hidden="1" x14ac:dyDescent="0.25">
      <c r="A107" s="60" t="s">
        <v>327</v>
      </c>
      <c r="B107" s="71">
        <v>0</v>
      </c>
      <c r="C107" s="71">
        <v>0</v>
      </c>
      <c r="D107" s="71">
        <f>+'POAI Fuentes'!O107</f>
        <v>27006416</v>
      </c>
      <c r="E107" s="71">
        <v>0</v>
      </c>
      <c r="F107" s="93">
        <f>SUM(B107:E107)</f>
        <v>27006416</v>
      </c>
      <c r="G107" s="17"/>
    </row>
    <row r="108" spans="1:12" s="17" customFormat="1" x14ac:dyDescent="0.25">
      <c r="A108" s="57" t="s">
        <v>456</v>
      </c>
      <c r="B108" s="70">
        <f t="shared" ref="B108:F108" si="55">+B109+B113+B120</f>
        <v>20000000</v>
      </c>
      <c r="C108" s="70">
        <f t="shared" si="55"/>
        <v>357248117</v>
      </c>
      <c r="D108" s="70">
        <f t="shared" si="55"/>
        <v>664837252.43999994</v>
      </c>
      <c r="E108" s="70">
        <f t="shared" si="55"/>
        <v>18156828.809999999</v>
      </c>
      <c r="F108" s="92">
        <f t="shared" si="55"/>
        <v>1060242198.25</v>
      </c>
      <c r="H108" s="20"/>
      <c r="I108" s="20"/>
      <c r="J108" s="20"/>
      <c r="K108" s="20"/>
      <c r="L108" s="20"/>
    </row>
    <row r="109" spans="1:12" s="17" customFormat="1" ht="30" x14ac:dyDescent="0.25">
      <c r="A109" s="58" t="s">
        <v>457</v>
      </c>
      <c r="B109" s="70">
        <f t="shared" ref="B109:F109" si="56">+B110</f>
        <v>20000000</v>
      </c>
      <c r="C109" s="70">
        <f t="shared" si="56"/>
        <v>357248117</v>
      </c>
      <c r="D109" s="70">
        <f t="shared" si="56"/>
        <v>0</v>
      </c>
      <c r="E109" s="70">
        <f t="shared" si="56"/>
        <v>7544480.3599999994</v>
      </c>
      <c r="F109" s="92">
        <f t="shared" si="56"/>
        <v>384792597.36000001</v>
      </c>
    </row>
    <row r="110" spans="1:12" s="17" customFormat="1" ht="30" x14ac:dyDescent="0.25">
      <c r="A110" s="59" t="s">
        <v>458</v>
      </c>
      <c r="B110" s="70">
        <f t="shared" ref="B110:F110" si="57">SUM(B111:B112)</f>
        <v>20000000</v>
      </c>
      <c r="C110" s="70">
        <f t="shared" si="57"/>
        <v>357248117</v>
      </c>
      <c r="D110" s="70">
        <f t="shared" si="57"/>
        <v>0</v>
      </c>
      <c r="E110" s="70">
        <f t="shared" si="57"/>
        <v>7544480.3599999994</v>
      </c>
      <c r="F110" s="92">
        <f t="shared" si="57"/>
        <v>384792597.36000001</v>
      </c>
    </row>
    <row r="111" spans="1:12" s="66" customFormat="1" ht="30" hidden="1" x14ac:dyDescent="0.25">
      <c r="A111" s="60" t="s">
        <v>340</v>
      </c>
      <c r="B111" s="71">
        <v>0</v>
      </c>
      <c r="C111" s="71">
        <f>+'POAI Fuentes'!H111</f>
        <v>357248117</v>
      </c>
      <c r="D111" s="71">
        <v>0</v>
      </c>
      <c r="E111" s="71">
        <v>0</v>
      </c>
      <c r="F111" s="93">
        <f>SUM(B111:E111)</f>
        <v>357248117</v>
      </c>
      <c r="G111" s="17"/>
    </row>
    <row r="112" spans="1:12" s="66" customFormat="1" ht="30" hidden="1" x14ac:dyDescent="0.25">
      <c r="A112" s="60" t="s">
        <v>518</v>
      </c>
      <c r="B112" s="71">
        <f>+'POAI Armoniza'!Y112</f>
        <v>20000000</v>
      </c>
      <c r="C112" s="71">
        <v>0</v>
      </c>
      <c r="D112" s="71">
        <v>0</v>
      </c>
      <c r="E112" s="71">
        <f>+'POAI Fuentes'!Y112</f>
        <v>7544480.3599999994</v>
      </c>
      <c r="F112" s="93">
        <f>SUM(B112:E112)</f>
        <v>27544480.359999999</v>
      </c>
      <c r="G112" s="17"/>
    </row>
    <row r="113" spans="1:7" s="17" customFormat="1" ht="45" hidden="1" x14ac:dyDescent="0.25">
      <c r="A113" s="58" t="s">
        <v>459</v>
      </c>
      <c r="B113" s="70">
        <f>+B114+B116+B118</f>
        <v>0</v>
      </c>
      <c r="C113" s="70">
        <f>+C114+C116+C118</f>
        <v>0</v>
      </c>
      <c r="D113" s="70">
        <f>+D114+D116+D118</f>
        <v>578837252.43999994</v>
      </c>
      <c r="E113" s="70">
        <f>+E114+E116+E118</f>
        <v>10612348.449999999</v>
      </c>
      <c r="F113" s="92">
        <f t="shared" ref="F113" si="58">+F114+F116+F118</f>
        <v>589449600.88999999</v>
      </c>
    </row>
    <row r="114" spans="1:7" s="17" customFormat="1" ht="45" hidden="1" x14ac:dyDescent="0.25">
      <c r="A114" s="122" t="s">
        <v>638</v>
      </c>
      <c r="B114" s="70">
        <f>+B115</f>
        <v>0</v>
      </c>
      <c r="C114" s="70">
        <f>+C115</f>
        <v>0</v>
      </c>
      <c r="D114" s="70">
        <f>+D115</f>
        <v>198502919.27000001</v>
      </c>
      <c r="E114" s="70">
        <f>+E115</f>
        <v>10612348.449999999</v>
      </c>
      <c r="F114" s="92">
        <f t="shared" ref="F114" si="59">+F115</f>
        <v>209115267.72</v>
      </c>
    </row>
    <row r="115" spans="1:7" s="129" customFormat="1" hidden="1" x14ac:dyDescent="0.25">
      <c r="A115" s="60" t="s">
        <v>641</v>
      </c>
      <c r="B115" s="124"/>
      <c r="C115" s="124"/>
      <c r="D115" s="124">
        <f>+'POAI Fuentes'!N115</f>
        <v>198502919.27000001</v>
      </c>
      <c r="E115" s="124">
        <f>+'POAI Fuentes'!X115</f>
        <v>10612348.449999999</v>
      </c>
      <c r="F115" s="93">
        <f>SUM(B115:E115)</f>
        <v>209115267.72</v>
      </c>
      <c r="G115" s="17"/>
    </row>
    <row r="116" spans="1:7" s="17" customFormat="1" ht="45" hidden="1" x14ac:dyDescent="0.25">
      <c r="A116" s="122" t="s">
        <v>639</v>
      </c>
      <c r="B116" s="70">
        <f>+B117</f>
        <v>0</v>
      </c>
      <c r="C116" s="70">
        <f>+C117</f>
        <v>0</v>
      </c>
      <c r="D116" s="70">
        <f>+D117</f>
        <v>267501732</v>
      </c>
      <c r="E116" s="70">
        <f>+E117</f>
        <v>0</v>
      </c>
      <c r="F116" s="92">
        <f t="shared" ref="F116" si="60">+F117</f>
        <v>267501732</v>
      </c>
    </row>
    <row r="117" spans="1:7" s="129" customFormat="1" hidden="1" x14ac:dyDescent="0.25">
      <c r="A117" s="60" t="s">
        <v>642</v>
      </c>
      <c r="B117" s="124"/>
      <c r="C117" s="124"/>
      <c r="D117" s="124">
        <f>+'POAI Fuentes'!N117</f>
        <v>267501732</v>
      </c>
      <c r="E117" s="124"/>
      <c r="F117" s="93">
        <f>SUM(B117:E117)</f>
        <v>267501732</v>
      </c>
      <c r="G117" s="17"/>
    </row>
    <row r="118" spans="1:7" s="17" customFormat="1" ht="60" hidden="1" x14ac:dyDescent="0.25">
      <c r="A118" s="122" t="s">
        <v>640</v>
      </c>
      <c r="B118" s="70">
        <f>+B119</f>
        <v>0</v>
      </c>
      <c r="C118" s="70">
        <f>+C119</f>
        <v>0</v>
      </c>
      <c r="D118" s="70">
        <f>+D119</f>
        <v>112832601.17</v>
      </c>
      <c r="E118" s="70">
        <f>+E119</f>
        <v>0</v>
      </c>
      <c r="F118" s="92">
        <f t="shared" ref="F118" si="61">+F119</f>
        <v>112832601.17</v>
      </c>
    </row>
    <row r="119" spans="1:7" s="129" customFormat="1" hidden="1" x14ac:dyDescent="0.25">
      <c r="A119" s="60" t="s">
        <v>643</v>
      </c>
      <c r="B119" s="124">
        <v>0</v>
      </c>
      <c r="C119" s="124"/>
      <c r="D119" s="124">
        <f>+'POAI Fuentes'!N119</f>
        <v>112832601.17</v>
      </c>
      <c r="E119" s="124">
        <v>0</v>
      </c>
      <c r="F119" s="93">
        <f>SUM(B119:E119)</f>
        <v>112832601.17</v>
      </c>
      <c r="G119" s="17"/>
    </row>
    <row r="120" spans="1:7" s="17" customFormat="1" ht="30" hidden="1" x14ac:dyDescent="0.25">
      <c r="A120" s="58" t="s">
        <v>460</v>
      </c>
      <c r="B120" s="70">
        <f t="shared" ref="B120:F120" si="62">+B121</f>
        <v>0</v>
      </c>
      <c r="C120" s="70">
        <f t="shared" si="62"/>
        <v>0</v>
      </c>
      <c r="D120" s="70">
        <f t="shared" si="62"/>
        <v>86000000</v>
      </c>
      <c r="E120" s="70">
        <f t="shared" si="62"/>
        <v>0</v>
      </c>
      <c r="F120" s="92">
        <f t="shared" si="62"/>
        <v>86000000</v>
      </c>
    </row>
    <row r="121" spans="1:7" s="17" customFormat="1" ht="30" hidden="1" x14ac:dyDescent="0.25">
      <c r="A121" s="59" t="s">
        <v>461</v>
      </c>
      <c r="B121" s="70">
        <f t="shared" ref="B121:F121" si="63">SUM(B122:B122)</f>
        <v>0</v>
      </c>
      <c r="C121" s="70">
        <f t="shared" si="63"/>
        <v>0</v>
      </c>
      <c r="D121" s="70">
        <f t="shared" si="63"/>
        <v>86000000</v>
      </c>
      <c r="E121" s="70">
        <f t="shared" si="63"/>
        <v>0</v>
      </c>
      <c r="F121" s="92">
        <f t="shared" si="63"/>
        <v>86000000</v>
      </c>
    </row>
    <row r="122" spans="1:7" s="19" customFormat="1" hidden="1" x14ac:dyDescent="0.25">
      <c r="A122" s="60" t="s">
        <v>651</v>
      </c>
      <c r="B122" s="71">
        <v>0</v>
      </c>
      <c r="C122" s="71">
        <v>0</v>
      </c>
      <c r="D122" s="71">
        <f>+'POAI Fuentes'!R122</f>
        <v>86000000</v>
      </c>
      <c r="E122" s="71">
        <v>0</v>
      </c>
      <c r="F122" s="93">
        <f>SUM(B122:E122)</f>
        <v>86000000</v>
      </c>
      <c r="G122" s="17"/>
    </row>
    <row r="123" spans="1:7" s="17" customFormat="1" ht="30" x14ac:dyDescent="0.25">
      <c r="A123" s="63" t="s">
        <v>478</v>
      </c>
      <c r="B123" s="70">
        <f t="shared" ref="B123:F123" si="64">+B124</f>
        <v>599000000</v>
      </c>
      <c r="C123" s="70">
        <f t="shared" si="64"/>
        <v>771107631</v>
      </c>
      <c r="D123" s="70">
        <f t="shared" si="64"/>
        <v>118693244.23</v>
      </c>
      <c r="E123" s="70">
        <f t="shared" si="64"/>
        <v>10823959</v>
      </c>
      <c r="F123" s="92">
        <f t="shared" si="64"/>
        <v>1499624834.23</v>
      </c>
    </row>
    <row r="124" spans="1:7" s="17" customFormat="1" x14ac:dyDescent="0.25">
      <c r="A124" s="57" t="s">
        <v>463</v>
      </c>
      <c r="B124" s="70">
        <f t="shared" ref="B124:F124" si="65">+B125+B132+B143+B152+B148+B155</f>
        <v>599000000</v>
      </c>
      <c r="C124" s="70">
        <f t="shared" si="65"/>
        <v>771107631</v>
      </c>
      <c r="D124" s="70">
        <f t="shared" si="65"/>
        <v>118693244.23</v>
      </c>
      <c r="E124" s="70">
        <f t="shared" si="65"/>
        <v>10823959</v>
      </c>
      <c r="F124" s="92">
        <f t="shared" si="65"/>
        <v>1499624834.23</v>
      </c>
    </row>
    <row r="125" spans="1:7" s="17" customFormat="1" ht="30" x14ac:dyDescent="0.25">
      <c r="A125" s="58" t="s">
        <v>462</v>
      </c>
      <c r="B125" s="70">
        <f t="shared" ref="B125:F125" si="66">+B126+B130</f>
        <v>60000000</v>
      </c>
      <c r="C125" s="70">
        <f t="shared" si="66"/>
        <v>73889491</v>
      </c>
      <c r="D125" s="70">
        <f t="shared" si="66"/>
        <v>0</v>
      </c>
      <c r="E125" s="70">
        <f t="shared" si="66"/>
        <v>0</v>
      </c>
      <c r="F125" s="92">
        <f t="shared" si="66"/>
        <v>133889491</v>
      </c>
    </row>
    <row r="126" spans="1:7" s="17" customFormat="1" ht="45" x14ac:dyDescent="0.25">
      <c r="A126" s="59" t="s">
        <v>464</v>
      </c>
      <c r="B126" s="70">
        <f t="shared" ref="B126:F126" si="67">SUM(B127:B129)</f>
        <v>60000000</v>
      </c>
      <c r="C126" s="70">
        <f t="shared" si="67"/>
        <v>73889491</v>
      </c>
      <c r="D126" s="70">
        <f t="shared" si="67"/>
        <v>0</v>
      </c>
      <c r="E126" s="70">
        <f t="shared" si="67"/>
        <v>0</v>
      </c>
      <c r="F126" s="92">
        <f t="shared" si="67"/>
        <v>133889491</v>
      </c>
    </row>
    <row r="127" spans="1:7" s="19" customFormat="1" ht="30" hidden="1" x14ac:dyDescent="0.25">
      <c r="A127" s="60" t="s">
        <v>343</v>
      </c>
      <c r="B127" s="71">
        <v>0</v>
      </c>
      <c r="C127" s="71">
        <f>+'POAI Fuentes'!J127</f>
        <v>73889491</v>
      </c>
      <c r="D127" s="71">
        <v>0</v>
      </c>
      <c r="E127" s="71">
        <v>0</v>
      </c>
      <c r="F127" s="93">
        <f>SUM(B127:E127)</f>
        <v>73889491</v>
      </c>
      <c r="G127" s="17"/>
    </row>
    <row r="128" spans="1:7" s="19" customFormat="1" hidden="1" x14ac:dyDescent="0.25">
      <c r="A128" s="60" t="s">
        <v>621</v>
      </c>
      <c r="B128" s="71">
        <v>30000000</v>
      </c>
      <c r="C128" s="71"/>
      <c r="D128" s="71"/>
      <c r="E128" s="71"/>
      <c r="F128" s="93">
        <f>SUM(B128:E128)</f>
        <v>30000000</v>
      </c>
      <c r="G128" s="17"/>
    </row>
    <row r="129" spans="1:7" s="19" customFormat="1" ht="30" hidden="1" x14ac:dyDescent="0.25">
      <c r="A129" s="60" t="s">
        <v>644</v>
      </c>
      <c r="B129" s="71">
        <v>30000000</v>
      </c>
      <c r="C129" s="71"/>
      <c r="D129" s="71"/>
      <c r="E129" s="71"/>
      <c r="F129" s="93">
        <f>SUM(B129:E129)</f>
        <v>30000000</v>
      </c>
      <c r="G129" s="17"/>
    </row>
    <row r="130" spans="1:7" s="17" customFormat="1" ht="45" hidden="1" x14ac:dyDescent="0.25">
      <c r="A130" s="59" t="s">
        <v>465</v>
      </c>
      <c r="B130" s="70">
        <f t="shared" ref="B130:F130" si="68">SUM(B131:B131)</f>
        <v>0</v>
      </c>
      <c r="C130" s="70">
        <f t="shared" si="68"/>
        <v>0</v>
      </c>
      <c r="D130" s="70">
        <f t="shared" si="68"/>
        <v>0</v>
      </c>
      <c r="E130" s="70">
        <f t="shared" si="68"/>
        <v>0</v>
      </c>
      <c r="F130" s="92">
        <f t="shared" si="68"/>
        <v>0</v>
      </c>
    </row>
    <row r="131" spans="1:7" s="19" customFormat="1" hidden="1" x14ac:dyDescent="0.25">
      <c r="A131" s="60" t="s">
        <v>387</v>
      </c>
      <c r="B131" s="71">
        <v>0</v>
      </c>
      <c r="C131" s="71">
        <v>0</v>
      </c>
      <c r="D131" s="71">
        <v>0</v>
      </c>
      <c r="E131" s="71">
        <v>0</v>
      </c>
      <c r="F131" s="93">
        <f>SUM(B131:E131)</f>
        <v>0</v>
      </c>
      <c r="G131" s="17"/>
    </row>
    <row r="132" spans="1:7" s="17" customFormat="1" ht="30" hidden="1" x14ac:dyDescent="0.25">
      <c r="A132" s="58" t="s">
        <v>466</v>
      </c>
      <c r="B132" s="70">
        <f t="shared" ref="B132:F132" si="69">+B133+B141</f>
        <v>0</v>
      </c>
      <c r="C132" s="70">
        <f t="shared" si="69"/>
        <v>697218140</v>
      </c>
      <c r="D132" s="70">
        <f t="shared" si="69"/>
        <v>72699268.230000004</v>
      </c>
      <c r="E132" s="70">
        <f t="shared" si="69"/>
        <v>10823959</v>
      </c>
      <c r="F132" s="92">
        <f t="shared" si="69"/>
        <v>780741367.23000002</v>
      </c>
    </row>
    <row r="133" spans="1:7" s="17" customFormat="1" ht="30" hidden="1" x14ac:dyDescent="0.25">
      <c r="A133" s="59" t="s">
        <v>467</v>
      </c>
      <c r="B133" s="70">
        <f t="shared" ref="B133:F133" si="70">SUM(B134:B140)</f>
        <v>0</v>
      </c>
      <c r="C133" s="70">
        <f t="shared" si="70"/>
        <v>697218140</v>
      </c>
      <c r="D133" s="70">
        <f t="shared" si="70"/>
        <v>72699268.230000004</v>
      </c>
      <c r="E133" s="70">
        <f t="shared" si="70"/>
        <v>10823959</v>
      </c>
      <c r="F133" s="92">
        <f t="shared" si="70"/>
        <v>780741367.23000002</v>
      </c>
    </row>
    <row r="134" spans="1:7" s="19" customFormat="1" ht="30" hidden="1" x14ac:dyDescent="0.25">
      <c r="A134" s="60" t="s">
        <v>342</v>
      </c>
      <c r="B134" s="71">
        <v>0</v>
      </c>
      <c r="C134" s="71">
        <f>+'POAI Fuentes'!G134</f>
        <v>697218140</v>
      </c>
      <c r="D134" s="71">
        <v>0</v>
      </c>
      <c r="E134" s="71">
        <v>0</v>
      </c>
      <c r="F134" s="93">
        <f t="shared" ref="F134:F140" si="71">SUM(B134:E134)</f>
        <v>697218140</v>
      </c>
      <c r="G134" s="17"/>
    </row>
    <row r="135" spans="1:7" s="19" customFormat="1" ht="45" hidden="1" x14ac:dyDescent="0.25">
      <c r="A135" s="60" t="s">
        <v>353</v>
      </c>
      <c r="B135" s="71"/>
      <c r="C135" s="71"/>
      <c r="D135" s="71">
        <f>+'POAI Fuentes'!R135</f>
        <v>40000000</v>
      </c>
      <c r="E135" s="71"/>
      <c r="F135" s="93">
        <f t="shared" si="71"/>
        <v>40000000</v>
      </c>
      <c r="G135" s="17"/>
    </row>
    <row r="136" spans="1:7" s="19" customFormat="1" hidden="1" x14ac:dyDescent="0.25">
      <c r="A136" s="60" t="s">
        <v>354</v>
      </c>
      <c r="B136" s="71"/>
      <c r="C136" s="71"/>
      <c r="D136" s="71">
        <f>+'POAI Fuentes'!R136</f>
        <v>32699268.23</v>
      </c>
      <c r="E136" s="71"/>
      <c r="F136" s="93">
        <f t="shared" si="71"/>
        <v>32699268.23</v>
      </c>
      <c r="G136" s="17"/>
    </row>
    <row r="137" spans="1:7" s="19" customFormat="1" ht="30" hidden="1" x14ac:dyDescent="0.25">
      <c r="A137" s="60" t="s">
        <v>344</v>
      </c>
      <c r="B137" s="71">
        <v>0</v>
      </c>
      <c r="C137" s="71">
        <v>0</v>
      </c>
      <c r="D137" s="71">
        <v>0</v>
      </c>
      <c r="E137" s="71">
        <f>+'POAI Fuentes'!Z137</f>
        <v>10210780</v>
      </c>
      <c r="F137" s="93">
        <f t="shared" si="71"/>
        <v>10210780</v>
      </c>
      <c r="G137" s="17"/>
    </row>
    <row r="138" spans="1:7" s="19" customFormat="1" ht="30" hidden="1" x14ac:dyDescent="0.25">
      <c r="A138" s="60" t="s">
        <v>555</v>
      </c>
      <c r="B138" s="71"/>
      <c r="C138" s="71"/>
      <c r="D138" s="71"/>
      <c r="E138" s="71">
        <f>+'POAI Fuentes'!Z138</f>
        <v>10440</v>
      </c>
      <c r="F138" s="93">
        <f t="shared" si="71"/>
        <v>10440</v>
      </c>
      <c r="G138" s="17"/>
    </row>
    <row r="139" spans="1:7" s="19" customFormat="1" ht="30" hidden="1" x14ac:dyDescent="0.25">
      <c r="A139" s="60" t="s">
        <v>556</v>
      </c>
      <c r="B139" s="71"/>
      <c r="C139" s="71"/>
      <c r="D139" s="71"/>
      <c r="E139" s="71">
        <f>+'POAI Fuentes'!Z139</f>
        <v>507739</v>
      </c>
      <c r="F139" s="93">
        <f t="shared" si="71"/>
        <v>507739</v>
      </c>
      <c r="G139" s="17"/>
    </row>
    <row r="140" spans="1:7" s="19" customFormat="1" ht="30" hidden="1" x14ac:dyDescent="0.25">
      <c r="A140" s="60" t="s">
        <v>557</v>
      </c>
      <c r="B140" s="71"/>
      <c r="C140" s="71"/>
      <c r="D140" s="71"/>
      <c r="E140" s="71">
        <f>+'POAI Fuentes'!Z140</f>
        <v>95000</v>
      </c>
      <c r="F140" s="93">
        <f t="shared" si="71"/>
        <v>95000</v>
      </c>
      <c r="G140" s="17"/>
    </row>
    <row r="141" spans="1:7" s="17" customFormat="1" hidden="1" x14ac:dyDescent="0.25">
      <c r="A141" s="59" t="s">
        <v>468</v>
      </c>
      <c r="B141" s="70">
        <f t="shared" ref="B141:F141" si="72">SUM(B142:B142)</f>
        <v>0</v>
      </c>
      <c r="C141" s="70">
        <f t="shared" si="72"/>
        <v>0</v>
      </c>
      <c r="D141" s="70">
        <f t="shared" si="72"/>
        <v>0</v>
      </c>
      <c r="E141" s="70">
        <f t="shared" si="72"/>
        <v>0</v>
      </c>
      <c r="F141" s="92">
        <f t="shared" si="72"/>
        <v>0</v>
      </c>
    </row>
    <row r="142" spans="1:7" s="19" customFormat="1" hidden="1" x14ac:dyDescent="0.25">
      <c r="A142" s="60" t="s">
        <v>387</v>
      </c>
      <c r="B142" s="71">
        <v>0</v>
      </c>
      <c r="C142" s="71">
        <v>0</v>
      </c>
      <c r="D142" s="71">
        <v>0</v>
      </c>
      <c r="E142" s="71">
        <v>0</v>
      </c>
      <c r="F142" s="93">
        <f>SUM(B142:E142)</f>
        <v>0</v>
      </c>
      <c r="G142" s="17"/>
    </row>
    <row r="143" spans="1:7" s="17" customFormat="1" ht="30" x14ac:dyDescent="0.25">
      <c r="A143" s="58" t="s">
        <v>469</v>
      </c>
      <c r="B143" s="70">
        <f t="shared" ref="B143:F143" si="73">+B144</f>
        <v>17000000</v>
      </c>
      <c r="C143" s="70">
        <f t="shared" si="73"/>
        <v>0</v>
      </c>
      <c r="D143" s="70">
        <f t="shared" si="73"/>
        <v>0</v>
      </c>
      <c r="E143" s="70">
        <f t="shared" si="73"/>
        <v>0</v>
      </c>
      <c r="F143" s="92">
        <f t="shared" si="73"/>
        <v>17000000</v>
      </c>
    </row>
    <row r="144" spans="1:7" s="17" customFormat="1" ht="30" x14ac:dyDescent="0.25">
      <c r="A144" s="59" t="s">
        <v>470</v>
      </c>
      <c r="B144" s="70">
        <f t="shared" ref="B144:F144" si="74">SUM(B145:B147)</f>
        <v>17000000</v>
      </c>
      <c r="C144" s="70">
        <f t="shared" si="74"/>
        <v>0</v>
      </c>
      <c r="D144" s="70">
        <f t="shared" si="74"/>
        <v>0</v>
      </c>
      <c r="E144" s="70">
        <f t="shared" si="74"/>
        <v>0</v>
      </c>
      <c r="F144" s="92">
        <f t="shared" si="74"/>
        <v>17000000</v>
      </c>
    </row>
    <row r="145" spans="1:7" s="19" customFormat="1" hidden="1" x14ac:dyDescent="0.25">
      <c r="A145" s="60" t="s">
        <v>330</v>
      </c>
      <c r="B145" s="71">
        <f>+'POAI Armoniza'!Y145</f>
        <v>8000000</v>
      </c>
      <c r="C145" s="71">
        <v>0</v>
      </c>
      <c r="D145" s="71">
        <v>0</v>
      </c>
      <c r="E145" s="71">
        <v>0</v>
      </c>
      <c r="F145" s="93">
        <f>SUM(B145:E145)</f>
        <v>8000000</v>
      </c>
      <c r="G145" s="17"/>
    </row>
    <row r="146" spans="1:7" s="19" customFormat="1" ht="30" hidden="1" x14ac:dyDescent="0.25">
      <c r="A146" s="60" t="s">
        <v>625</v>
      </c>
      <c r="B146" s="71">
        <f>+'POAI Armoniza'!Y146</f>
        <v>9000000</v>
      </c>
      <c r="C146" s="71"/>
      <c r="D146" s="71"/>
      <c r="E146" s="71"/>
      <c r="F146" s="93">
        <f>SUM(B146:E146)</f>
        <v>9000000</v>
      </c>
      <c r="G146" s="17"/>
    </row>
    <row r="147" spans="1:7" s="19" customFormat="1" hidden="1" x14ac:dyDescent="0.25">
      <c r="A147" s="60" t="s">
        <v>387</v>
      </c>
      <c r="B147" s="71">
        <v>0</v>
      </c>
      <c r="C147" s="71">
        <v>0</v>
      </c>
      <c r="D147" s="71">
        <v>0</v>
      </c>
      <c r="E147" s="71">
        <v>0</v>
      </c>
      <c r="F147" s="93">
        <f>SUM(B147:E147)</f>
        <v>0</v>
      </c>
      <c r="G147" s="17"/>
    </row>
    <row r="148" spans="1:7" s="17" customFormat="1" x14ac:dyDescent="0.25">
      <c r="A148" s="58" t="s">
        <v>471</v>
      </c>
      <c r="B148" s="70">
        <f t="shared" ref="B148:F148" si="75">+B149</f>
        <v>22000000</v>
      </c>
      <c r="C148" s="70">
        <f t="shared" si="75"/>
        <v>0</v>
      </c>
      <c r="D148" s="70">
        <f t="shared" si="75"/>
        <v>45993976</v>
      </c>
      <c r="E148" s="70">
        <f t="shared" si="75"/>
        <v>0</v>
      </c>
      <c r="F148" s="92">
        <f t="shared" si="75"/>
        <v>67993976</v>
      </c>
    </row>
    <row r="149" spans="1:7" s="17" customFormat="1" ht="45" x14ac:dyDescent="0.25">
      <c r="A149" s="59" t="s">
        <v>472</v>
      </c>
      <c r="B149" s="70">
        <f t="shared" ref="B149:F149" si="76">SUM(B150:B151)</f>
        <v>22000000</v>
      </c>
      <c r="C149" s="70">
        <f t="shared" si="76"/>
        <v>0</v>
      </c>
      <c r="D149" s="70">
        <f t="shared" si="76"/>
        <v>45993976</v>
      </c>
      <c r="E149" s="70">
        <f t="shared" si="76"/>
        <v>0</v>
      </c>
      <c r="F149" s="92">
        <f t="shared" si="76"/>
        <v>67993976</v>
      </c>
    </row>
    <row r="150" spans="1:7" s="19" customFormat="1" hidden="1" x14ac:dyDescent="0.25">
      <c r="A150" s="60" t="s">
        <v>630</v>
      </c>
      <c r="B150" s="71">
        <v>22000000</v>
      </c>
      <c r="C150" s="71"/>
      <c r="D150" s="71">
        <f>+'POAI Fuentes'!R150</f>
        <v>4000000</v>
      </c>
      <c r="E150" s="71"/>
      <c r="F150" s="93">
        <f>SUM(B150:E150)</f>
        <v>26000000</v>
      </c>
      <c r="G150" s="17"/>
    </row>
    <row r="151" spans="1:7" s="19" customFormat="1" hidden="1" x14ac:dyDescent="0.25">
      <c r="A151" s="60" t="s">
        <v>631</v>
      </c>
      <c r="B151" s="71"/>
      <c r="C151" s="71"/>
      <c r="D151" s="71">
        <f>+'POAI Fuentes'!R151</f>
        <v>41993976</v>
      </c>
      <c r="E151" s="71"/>
      <c r="F151" s="93">
        <f>SUM(B151:E151)</f>
        <v>41993976</v>
      </c>
      <c r="G151" s="17"/>
    </row>
    <row r="152" spans="1:7" s="17" customFormat="1" ht="30" hidden="1" x14ac:dyDescent="0.25">
      <c r="A152" s="58" t="s">
        <v>473</v>
      </c>
      <c r="B152" s="70">
        <f t="shared" ref="B152:F152" si="77">+B153</f>
        <v>0</v>
      </c>
      <c r="C152" s="70">
        <f t="shared" si="77"/>
        <v>0</v>
      </c>
      <c r="D152" s="70">
        <f t="shared" si="77"/>
        <v>0</v>
      </c>
      <c r="E152" s="70">
        <f t="shared" si="77"/>
        <v>0</v>
      </c>
      <c r="F152" s="92">
        <f t="shared" si="77"/>
        <v>0</v>
      </c>
    </row>
    <row r="153" spans="1:7" s="17" customFormat="1" ht="45" hidden="1" x14ac:dyDescent="0.25">
      <c r="A153" s="59" t="s">
        <v>474</v>
      </c>
      <c r="B153" s="70">
        <f t="shared" ref="B153:F153" si="78">SUM(B154:B154)</f>
        <v>0</v>
      </c>
      <c r="C153" s="70">
        <f t="shared" si="78"/>
        <v>0</v>
      </c>
      <c r="D153" s="70">
        <f t="shared" si="78"/>
        <v>0</v>
      </c>
      <c r="E153" s="70">
        <f t="shared" si="78"/>
        <v>0</v>
      </c>
      <c r="F153" s="92">
        <f t="shared" si="78"/>
        <v>0</v>
      </c>
    </row>
    <row r="154" spans="1:7" s="19" customFormat="1" hidden="1" x14ac:dyDescent="0.25">
      <c r="A154" s="60" t="s">
        <v>387</v>
      </c>
      <c r="B154" s="71">
        <v>0</v>
      </c>
      <c r="C154" s="71">
        <v>0</v>
      </c>
      <c r="D154" s="71">
        <v>0</v>
      </c>
      <c r="E154" s="71">
        <v>0</v>
      </c>
      <c r="F154" s="93">
        <f>SUM(B154:E154)</f>
        <v>0</v>
      </c>
      <c r="G154" s="17"/>
    </row>
    <row r="155" spans="1:7" s="17" customFormat="1" ht="42.75" customHeight="1" x14ac:dyDescent="0.25">
      <c r="A155" s="58" t="s">
        <v>475</v>
      </c>
      <c r="B155" s="70">
        <f t="shared" ref="B155:F155" si="79">+B156</f>
        <v>500000000</v>
      </c>
      <c r="C155" s="70">
        <f t="shared" si="79"/>
        <v>0</v>
      </c>
      <c r="D155" s="70">
        <f t="shared" si="79"/>
        <v>0</v>
      </c>
      <c r="E155" s="70">
        <f t="shared" si="79"/>
        <v>0</v>
      </c>
      <c r="F155" s="92">
        <f t="shared" si="79"/>
        <v>500000000</v>
      </c>
    </row>
    <row r="156" spans="1:7" s="17" customFormat="1" ht="42.75" customHeight="1" x14ac:dyDescent="0.25">
      <c r="A156" s="59" t="s">
        <v>476</v>
      </c>
      <c r="B156" s="70">
        <f t="shared" ref="B156:F156" si="80">SUM(B157:B157)</f>
        <v>500000000</v>
      </c>
      <c r="C156" s="70">
        <f t="shared" si="80"/>
        <v>0</v>
      </c>
      <c r="D156" s="70">
        <f t="shared" si="80"/>
        <v>0</v>
      </c>
      <c r="E156" s="70">
        <f t="shared" si="80"/>
        <v>0</v>
      </c>
      <c r="F156" s="92">
        <f t="shared" si="80"/>
        <v>500000000</v>
      </c>
    </row>
    <row r="157" spans="1:7" s="19" customFormat="1" hidden="1" x14ac:dyDescent="0.25">
      <c r="A157" s="60" t="s">
        <v>647</v>
      </c>
      <c r="B157" s="71">
        <v>500000000</v>
      </c>
      <c r="C157" s="71"/>
      <c r="D157" s="71"/>
      <c r="E157" s="71"/>
      <c r="F157" s="93">
        <f>SUM(B157:E157)</f>
        <v>500000000</v>
      </c>
      <c r="G157" s="17"/>
    </row>
    <row r="158" spans="1:7" s="17" customFormat="1" ht="30" x14ac:dyDescent="0.25">
      <c r="A158" s="63" t="s">
        <v>479</v>
      </c>
      <c r="B158" s="70">
        <f t="shared" ref="B158:F158" si="81">+B159+B188+B194+B175+B198</f>
        <v>164547288</v>
      </c>
      <c r="C158" s="70">
        <f t="shared" si="81"/>
        <v>37378836</v>
      </c>
      <c r="D158" s="70">
        <f t="shared" si="81"/>
        <v>100000000</v>
      </c>
      <c r="E158" s="70">
        <f t="shared" si="81"/>
        <v>73559321.989999995</v>
      </c>
      <c r="F158" s="92">
        <f t="shared" si="81"/>
        <v>375485445.99000001</v>
      </c>
    </row>
    <row r="159" spans="1:7" s="17" customFormat="1" x14ac:dyDescent="0.25">
      <c r="A159" s="57" t="s">
        <v>480</v>
      </c>
      <c r="B159" s="70">
        <f t="shared" ref="B159:F159" si="82">+B160+B166+B172+B169</f>
        <v>88547288</v>
      </c>
      <c r="C159" s="70">
        <f t="shared" si="82"/>
        <v>0</v>
      </c>
      <c r="D159" s="70">
        <f t="shared" si="82"/>
        <v>0</v>
      </c>
      <c r="E159" s="70">
        <f t="shared" si="82"/>
        <v>73559321.989999995</v>
      </c>
      <c r="F159" s="92">
        <f t="shared" si="82"/>
        <v>162106609.99000001</v>
      </c>
    </row>
    <row r="160" spans="1:7" s="17" customFormat="1" ht="45" x14ac:dyDescent="0.25">
      <c r="A160" s="58" t="s">
        <v>481</v>
      </c>
      <c r="B160" s="70">
        <f>+B161</f>
        <v>88547288</v>
      </c>
      <c r="C160" s="70">
        <f>+C161</f>
        <v>0</v>
      </c>
      <c r="D160" s="70">
        <f>+D161</f>
        <v>0</v>
      </c>
      <c r="E160" s="70">
        <f>+E161</f>
        <v>73559321.989999995</v>
      </c>
      <c r="F160" s="92">
        <f t="shared" ref="F160" si="83">+F161</f>
        <v>162106609.99000001</v>
      </c>
    </row>
    <row r="161" spans="1:7" s="17" customFormat="1" ht="60" x14ac:dyDescent="0.25">
      <c r="A161" s="59" t="s">
        <v>482</v>
      </c>
      <c r="B161" s="70">
        <f t="shared" ref="B161:E161" si="84">SUM(B162:B165)</f>
        <v>88547288</v>
      </c>
      <c r="C161" s="70">
        <f t="shared" si="84"/>
        <v>0</v>
      </c>
      <c r="D161" s="70">
        <f t="shared" si="84"/>
        <v>0</v>
      </c>
      <c r="E161" s="70">
        <f t="shared" si="84"/>
        <v>73559321.989999995</v>
      </c>
      <c r="F161" s="92">
        <f>SUM(F162:F165)</f>
        <v>162106609.99000001</v>
      </c>
    </row>
    <row r="162" spans="1:7" s="19" customFormat="1" ht="45" hidden="1" x14ac:dyDescent="0.25">
      <c r="A162" s="60" t="s">
        <v>357</v>
      </c>
      <c r="B162" s="71">
        <v>66547288</v>
      </c>
      <c r="C162" s="71"/>
      <c r="D162" s="71"/>
      <c r="E162" s="71"/>
      <c r="F162" s="93">
        <f>SUM(B162:E162)</f>
        <v>66547288</v>
      </c>
      <c r="G162" s="17"/>
    </row>
    <row r="163" spans="1:7" s="19" customFormat="1" hidden="1" x14ac:dyDescent="0.25">
      <c r="A163" s="60" t="s">
        <v>646</v>
      </c>
      <c r="B163" s="71">
        <v>12000000</v>
      </c>
      <c r="C163" s="71"/>
      <c r="D163" s="71"/>
      <c r="E163" s="71"/>
      <c r="F163" s="93">
        <f>SUM(B163:E163)</f>
        <v>12000000</v>
      </c>
      <c r="G163" s="17"/>
    </row>
    <row r="164" spans="1:7" s="19" customFormat="1" ht="45" hidden="1" x14ac:dyDescent="0.25">
      <c r="A164" s="60" t="s">
        <v>553</v>
      </c>
      <c r="B164" s="71">
        <v>0</v>
      </c>
      <c r="C164" s="71"/>
      <c r="D164" s="71"/>
      <c r="E164" s="71">
        <f>+'POAI Fuentes'!Z164</f>
        <v>73559321.989999995</v>
      </c>
      <c r="F164" s="93">
        <f>SUM(B164:E164)</f>
        <v>73559321.989999995</v>
      </c>
      <c r="G164" s="17"/>
    </row>
    <row r="165" spans="1:7" s="19" customFormat="1" hidden="1" x14ac:dyDescent="0.25">
      <c r="A165" s="60" t="s">
        <v>645</v>
      </c>
      <c r="B165" s="71">
        <v>10000000</v>
      </c>
      <c r="C165" s="71"/>
      <c r="D165" s="71"/>
      <c r="E165" s="71"/>
      <c r="F165" s="93">
        <f>SUM(B165:E165)</f>
        <v>10000000</v>
      </c>
      <c r="G165" s="17"/>
    </row>
    <row r="166" spans="1:7" s="17" customFormat="1" ht="45" hidden="1" x14ac:dyDescent="0.25">
      <c r="A166" s="58" t="s">
        <v>483</v>
      </c>
      <c r="B166" s="70">
        <f t="shared" ref="B166:F166" si="85">+B167</f>
        <v>0</v>
      </c>
      <c r="C166" s="70">
        <f t="shared" si="85"/>
        <v>0</v>
      </c>
      <c r="D166" s="70">
        <f t="shared" si="85"/>
        <v>0</v>
      </c>
      <c r="E166" s="70">
        <f t="shared" si="85"/>
        <v>0</v>
      </c>
      <c r="F166" s="92">
        <f t="shared" si="85"/>
        <v>0</v>
      </c>
    </row>
    <row r="167" spans="1:7" s="17" customFormat="1" ht="60" hidden="1" x14ac:dyDescent="0.25">
      <c r="A167" s="59" t="s">
        <v>484</v>
      </c>
      <c r="B167" s="70">
        <f t="shared" ref="B167:F167" si="86">SUM(B168:B168)</f>
        <v>0</v>
      </c>
      <c r="C167" s="70">
        <f t="shared" si="86"/>
        <v>0</v>
      </c>
      <c r="D167" s="70">
        <f t="shared" si="86"/>
        <v>0</v>
      </c>
      <c r="E167" s="70">
        <f t="shared" si="86"/>
        <v>0</v>
      </c>
      <c r="F167" s="92">
        <f t="shared" si="86"/>
        <v>0</v>
      </c>
    </row>
    <row r="168" spans="1:7" s="19" customFormat="1" ht="30" hidden="1" x14ac:dyDescent="0.25">
      <c r="A168" s="60" t="s">
        <v>635</v>
      </c>
      <c r="B168" s="71"/>
      <c r="C168" s="71"/>
      <c r="D168" s="71"/>
      <c r="E168" s="71"/>
      <c r="F168" s="93">
        <f>SUM(B168:E168)</f>
        <v>0</v>
      </c>
      <c r="G168" s="17"/>
    </row>
    <row r="169" spans="1:7" s="17" customFormat="1" ht="30" hidden="1" x14ac:dyDescent="0.25">
      <c r="A169" s="58" t="s">
        <v>485</v>
      </c>
      <c r="B169" s="70">
        <f t="shared" ref="B169:F169" si="87">+B170</f>
        <v>0</v>
      </c>
      <c r="C169" s="70">
        <f t="shared" si="87"/>
        <v>0</v>
      </c>
      <c r="D169" s="70">
        <f t="shared" si="87"/>
        <v>0</v>
      </c>
      <c r="E169" s="70">
        <f t="shared" si="87"/>
        <v>0</v>
      </c>
      <c r="F169" s="92">
        <f t="shared" si="87"/>
        <v>0</v>
      </c>
    </row>
    <row r="170" spans="1:7" s="17" customFormat="1" ht="45" hidden="1" x14ac:dyDescent="0.25">
      <c r="A170" s="59" t="s">
        <v>486</v>
      </c>
      <c r="B170" s="70">
        <f t="shared" ref="B170:F170" si="88">SUM(B171:B171)</f>
        <v>0</v>
      </c>
      <c r="C170" s="70">
        <f t="shared" si="88"/>
        <v>0</v>
      </c>
      <c r="D170" s="70">
        <f t="shared" si="88"/>
        <v>0</v>
      </c>
      <c r="E170" s="70">
        <f t="shared" si="88"/>
        <v>0</v>
      </c>
      <c r="F170" s="92">
        <f t="shared" si="88"/>
        <v>0</v>
      </c>
    </row>
    <row r="171" spans="1:7" s="19" customFormat="1" hidden="1" x14ac:dyDescent="0.25">
      <c r="A171" s="60" t="s">
        <v>387</v>
      </c>
      <c r="B171" s="71">
        <v>0</v>
      </c>
      <c r="C171" s="71">
        <v>0</v>
      </c>
      <c r="D171" s="71">
        <v>0</v>
      </c>
      <c r="E171" s="71">
        <v>0</v>
      </c>
      <c r="F171" s="93">
        <f>SUM(B171:E171)</f>
        <v>0</v>
      </c>
      <c r="G171" s="17"/>
    </row>
    <row r="172" spans="1:7" s="17" customFormat="1" ht="45" hidden="1" x14ac:dyDescent="0.25">
      <c r="A172" s="58" t="s">
        <v>487</v>
      </c>
      <c r="B172" s="70">
        <f t="shared" ref="B172:F172" si="89">+B173</f>
        <v>0</v>
      </c>
      <c r="C172" s="70">
        <f t="shared" si="89"/>
        <v>0</v>
      </c>
      <c r="D172" s="70">
        <f t="shared" si="89"/>
        <v>0</v>
      </c>
      <c r="E172" s="70">
        <f t="shared" si="89"/>
        <v>0</v>
      </c>
      <c r="F172" s="92">
        <f t="shared" si="89"/>
        <v>0</v>
      </c>
    </row>
    <row r="173" spans="1:7" s="17" customFormat="1" ht="30" hidden="1" x14ac:dyDescent="0.25">
      <c r="A173" s="59" t="s">
        <v>488</v>
      </c>
      <c r="B173" s="70">
        <f t="shared" ref="B173:F173" si="90">SUM(B174:B174)</f>
        <v>0</v>
      </c>
      <c r="C173" s="70">
        <f t="shared" si="90"/>
        <v>0</v>
      </c>
      <c r="D173" s="70">
        <f t="shared" si="90"/>
        <v>0</v>
      </c>
      <c r="E173" s="70">
        <f t="shared" si="90"/>
        <v>0</v>
      </c>
      <c r="F173" s="92">
        <f t="shared" si="90"/>
        <v>0</v>
      </c>
    </row>
    <row r="174" spans="1:7" s="19" customFormat="1" hidden="1" x14ac:dyDescent="0.25">
      <c r="A174" s="60" t="s">
        <v>387</v>
      </c>
      <c r="B174" s="71">
        <v>0</v>
      </c>
      <c r="C174" s="71">
        <v>0</v>
      </c>
      <c r="D174" s="71">
        <v>0</v>
      </c>
      <c r="E174" s="71">
        <v>0</v>
      </c>
      <c r="F174" s="93">
        <f>SUM(B174:E174)</f>
        <v>0</v>
      </c>
      <c r="G174" s="17"/>
    </row>
    <row r="175" spans="1:7" s="17" customFormat="1" hidden="1" x14ac:dyDescent="0.25">
      <c r="A175" s="57" t="s">
        <v>489</v>
      </c>
      <c r="B175" s="70">
        <f t="shared" ref="B175:F175" si="91">+B176+B182+B185+B179</f>
        <v>0</v>
      </c>
      <c r="C175" s="70">
        <f t="shared" si="91"/>
        <v>0</v>
      </c>
      <c r="D175" s="70">
        <f t="shared" si="91"/>
        <v>0</v>
      </c>
      <c r="E175" s="70">
        <f t="shared" si="91"/>
        <v>0</v>
      </c>
      <c r="F175" s="92">
        <f t="shared" si="91"/>
        <v>0</v>
      </c>
    </row>
    <row r="176" spans="1:7" s="17" customFormat="1" ht="45" hidden="1" x14ac:dyDescent="0.25">
      <c r="A176" s="58" t="s">
        <v>490</v>
      </c>
      <c r="B176" s="70">
        <f t="shared" ref="B176:F176" si="92">+B177</f>
        <v>0</v>
      </c>
      <c r="C176" s="70">
        <f t="shared" si="92"/>
        <v>0</v>
      </c>
      <c r="D176" s="70">
        <f t="shared" si="92"/>
        <v>0</v>
      </c>
      <c r="E176" s="70">
        <f t="shared" si="92"/>
        <v>0</v>
      </c>
      <c r="F176" s="92">
        <f t="shared" si="92"/>
        <v>0</v>
      </c>
    </row>
    <row r="177" spans="1:7" s="17" customFormat="1" ht="45" hidden="1" x14ac:dyDescent="0.25">
      <c r="A177" s="59" t="s">
        <v>491</v>
      </c>
      <c r="B177" s="70">
        <f t="shared" ref="B177:F177" si="93">SUM(B178:B178)</f>
        <v>0</v>
      </c>
      <c r="C177" s="70">
        <f t="shared" si="93"/>
        <v>0</v>
      </c>
      <c r="D177" s="70">
        <f t="shared" si="93"/>
        <v>0</v>
      </c>
      <c r="E177" s="70">
        <f t="shared" si="93"/>
        <v>0</v>
      </c>
      <c r="F177" s="92">
        <f t="shared" si="93"/>
        <v>0</v>
      </c>
    </row>
    <row r="178" spans="1:7" s="19" customFormat="1" ht="30" hidden="1" x14ac:dyDescent="0.25">
      <c r="A178" s="60" t="s">
        <v>627</v>
      </c>
      <c r="B178" s="71">
        <v>0</v>
      </c>
      <c r="C178" s="71">
        <v>0</v>
      </c>
      <c r="D178" s="71">
        <v>0</v>
      </c>
      <c r="E178" s="71">
        <v>0</v>
      </c>
      <c r="F178" s="93">
        <f>SUM(B178:E178)</f>
        <v>0</v>
      </c>
      <c r="G178" s="17"/>
    </row>
    <row r="179" spans="1:7" s="17" customFormat="1" ht="30" hidden="1" x14ac:dyDescent="0.25">
      <c r="A179" s="58" t="s">
        <v>492</v>
      </c>
      <c r="B179" s="70">
        <f t="shared" ref="B179:F179" si="94">+B180</f>
        <v>0</v>
      </c>
      <c r="C179" s="70">
        <f t="shared" si="94"/>
        <v>0</v>
      </c>
      <c r="D179" s="70">
        <f t="shared" si="94"/>
        <v>0</v>
      </c>
      <c r="E179" s="70">
        <f t="shared" si="94"/>
        <v>0</v>
      </c>
      <c r="F179" s="92">
        <f t="shared" si="94"/>
        <v>0</v>
      </c>
    </row>
    <row r="180" spans="1:7" s="17" customFormat="1" ht="30" hidden="1" x14ac:dyDescent="0.25">
      <c r="A180" s="59" t="s">
        <v>493</v>
      </c>
      <c r="B180" s="70">
        <f t="shared" ref="B180:F180" si="95">SUM(B181:B181)</f>
        <v>0</v>
      </c>
      <c r="C180" s="70">
        <f t="shared" si="95"/>
        <v>0</v>
      </c>
      <c r="D180" s="70">
        <f t="shared" si="95"/>
        <v>0</v>
      </c>
      <c r="E180" s="70">
        <f t="shared" si="95"/>
        <v>0</v>
      </c>
      <c r="F180" s="92">
        <f t="shared" si="95"/>
        <v>0</v>
      </c>
    </row>
    <row r="181" spans="1:7" s="19" customFormat="1" hidden="1" x14ac:dyDescent="0.25">
      <c r="A181" s="60" t="s">
        <v>387</v>
      </c>
      <c r="B181" s="71">
        <v>0</v>
      </c>
      <c r="C181" s="71">
        <v>0</v>
      </c>
      <c r="D181" s="71">
        <v>0</v>
      </c>
      <c r="E181" s="71">
        <v>0</v>
      </c>
      <c r="F181" s="93">
        <f>SUM(B181:E181)</f>
        <v>0</v>
      </c>
      <c r="G181" s="17"/>
    </row>
    <row r="182" spans="1:7" s="17" customFormat="1" ht="45" hidden="1" x14ac:dyDescent="0.25">
      <c r="A182" s="58" t="s">
        <v>494</v>
      </c>
      <c r="B182" s="70">
        <f t="shared" ref="B182:F182" si="96">+B183</f>
        <v>0</v>
      </c>
      <c r="C182" s="70">
        <f t="shared" si="96"/>
        <v>0</v>
      </c>
      <c r="D182" s="70">
        <f t="shared" si="96"/>
        <v>0</v>
      </c>
      <c r="E182" s="70">
        <f t="shared" si="96"/>
        <v>0</v>
      </c>
      <c r="F182" s="92">
        <f t="shared" si="96"/>
        <v>0</v>
      </c>
    </row>
    <row r="183" spans="1:7" s="17" customFormat="1" ht="30" hidden="1" x14ac:dyDescent="0.25">
      <c r="A183" s="59" t="s">
        <v>495</v>
      </c>
      <c r="B183" s="70">
        <f t="shared" ref="B183:F183" si="97">SUM(B184:B184)</f>
        <v>0</v>
      </c>
      <c r="C183" s="70">
        <f t="shared" si="97"/>
        <v>0</v>
      </c>
      <c r="D183" s="70">
        <f t="shared" si="97"/>
        <v>0</v>
      </c>
      <c r="E183" s="70">
        <f t="shared" si="97"/>
        <v>0</v>
      </c>
      <c r="F183" s="92">
        <f t="shared" si="97"/>
        <v>0</v>
      </c>
    </row>
    <row r="184" spans="1:7" s="19" customFormat="1" hidden="1" x14ac:dyDescent="0.25">
      <c r="A184" s="60" t="s">
        <v>632</v>
      </c>
      <c r="B184" s="71"/>
      <c r="C184" s="71"/>
      <c r="D184" s="71"/>
      <c r="E184" s="71"/>
      <c r="F184" s="93">
        <f>SUM(B184:E184)</f>
        <v>0</v>
      </c>
      <c r="G184" s="17"/>
    </row>
    <row r="185" spans="1:7" s="17" customFormat="1" ht="45" hidden="1" x14ac:dyDescent="0.25">
      <c r="A185" s="58" t="s">
        <v>496</v>
      </c>
      <c r="B185" s="70">
        <f t="shared" ref="B185:F185" si="98">+B186</f>
        <v>0</v>
      </c>
      <c r="C185" s="70">
        <f t="shared" si="98"/>
        <v>0</v>
      </c>
      <c r="D185" s="70">
        <f t="shared" si="98"/>
        <v>0</v>
      </c>
      <c r="E185" s="70">
        <f t="shared" si="98"/>
        <v>0</v>
      </c>
      <c r="F185" s="92">
        <f t="shared" si="98"/>
        <v>0</v>
      </c>
    </row>
    <row r="186" spans="1:7" s="17" customFormat="1" ht="45" hidden="1" x14ac:dyDescent="0.25">
      <c r="A186" s="59" t="s">
        <v>497</v>
      </c>
      <c r="B186" s="70">
        <f t="shared" ref="B186:F186" si="99">SUM(B187:B187)</f>
        <v>0</v>
      </c>
      <c r="C186" s="70">
        <f t="shared" si="99"/>
        <v>0</v>
      </c>
      <c r="D186" s="70">
        <f t="shared" si="99"/>
        <v>0</v>
      </c>
      <c r="E186" s="70">
        <f t="shared" si="99"/>
        <v>0</v>
      </c>
      <c r="F186" s="92">
        <f t="shared" si="99"/>
        <v>0</v>
      </c>
    </row>
    <row r="187" spans="1:7" s="19" customFormat="1" hidden="1" x14ac:dyDescent="0.25">
      <c r="A187" s="60" t="s">
        <v>387</v>
      </c>
      <c r="B187" s="71">
        <v>0</v>
      </c>
      <c r="C187" s="71">
        <v>0</v>
      </c>
      <c r="D187" s="71">
        <v>0</v>
      </c>
      <c r="E187" s="71">
        <v>0</v>
      </c>
      <c r="F187" s="93">
        <f>SUM(B187:E187)</f>
        <v>0</v>
      </c>
      <c r="G187" s="17"/>
    </row>
    <row r="188" spans="1:7" s="17" customFormat="1" ht="30" x14ac:dyDescent="0.25">
      <c r="A188" s="57" t="s">
        <v>498</v>
      </c>
      <c r="B188" s="70">
        <f t="shared" ref="B188:E189" si="100">+B189</f>
        <v>76000000</v>
      </c>
      <c r="C188" s="70">
        <f t="shared" si="100"/>
        <v>37378836</v>
      </c>
      <c r="D188" s="70">
        <f t="shared" si="100"/>
        <v>0</v>
      </c>
      <c r="E188" s="70">
        <f t="shared" si="100"/>
        <v>0</v>
      </c>
      <c r="F188" s="92">
        <f t="shared" ref="F188:F189" si="101">+F189</f>
        <v>113378836</v>
      </c>
    </row>
    <row r="189" spans="1:7" s="17" customFormat="1" ht="30" x14ac:dyDescent="0.25">
      <c r="A189" s="58" t="s">
        <v>499</v>
      </c>
      <c r="B189" s="70">
        <f t="shared" si="100"/>
        <v>76000000</v>
      </c>
      <c r="C189" s="70">
        <f t="shared" si="100"/>
        <v>37378836</v>
      </c>
      <c r="D189" s="70">
        <f t="shared" si="100"/>
        <v>0</v>
      </c>
      <c r="E189" s="70">
        <f t="shared" si="100"/>
        <v>0</v>
      </c>
      <c r="F189" s="92">
        <f t="shared" si="101"/>
        <v>113378836</v>
      </c>
    </row>
    <row r="190" spans="1:7" s="17" customFormat="1" ht="30" x14ac:dyDescent="0.25">
      <c r="A190" s="62" t="s">
        <v>500</v>
      </c>
      <c r="B190" s="70">
        <f t="shared" ref="B190:F190" si="102">SUM(B191:B193)</f>
        <v>76000000</v>
      </c>
      <c r="C190" s="70">
        <f t="shared" si="102"/>
        <v>37378836</v>
      </c>
      <c r="D190" s="70">
        <f t="shared" si="102"/>
        <v>0</v>
      </c>
      <c r="E190" s="70">
        <f t="shared" si="102"/>
        <v>0</v>
      </c>
      <c r="F190" s="92">
        <f t="shared" si="102"/>
        <v>113378836</v>
      </c>
    </row>
    <row r="191" spans="1:7" s="19" customFormat="1" ht="30" hidden="1" x14ac:dyDescent="0.25">
      <c r="A191" s="60" t="s">
        <v>341</v>
      </c>
      <c r="B191" s="71">
        <v>26000000</v>
      </c>
      <c r="C191" s="71">
        <f>+'POAI Fuentes'!C191</f>
        <v>37378836</v>
      </c>
      <c r="D191" s="71"/>
      <c r="E191" s="71"/>
      <c r="F191" s="93">
        <f>SUM(B191:E191)</f>
        <v>63378836</v>
      </c>
      <c r="G191" s="17"/>
    </row>
    <row r="192" spans="1:7" s="19" customFormat="1" hidden="1" x14ac:dyDescent="0.25">
      <c r="A192" s="60" t="s">
        <v>335</v>
      </c>
      <c r="B192" s="71">
        <v>30000000</v>
      </c>
      <c r="C192" s="71"/>
      <c r="D192" s="71"/>
      <c r="E192" s="71"/>
      <c r="F192" s="93">
        <f>SUM(B192:E192)</f>
        <v>30000000</v>
      </c>
      <c r="G192" s="17"/>
    </row>
    <row r="193" spans="1:7" s="19" customFormat="1" ht="30" hidden="1" x14ac:dyDescent="0.25">
      <c r="A193" s="60" t="s">
        <v>358</v>
      </c>
      <c r="B193" s="71">
        <v>20000000</v>
      </c>
      <c r="C193" s="71"/>
      <c r="D193" s="71"/>
      <c r="E193" s="71"/>
      <c r="F193" s="93">
        <f>SUM(B193:E193)</f>
        <v>20000000</v>
      </c>
      <c r="G193" s="17"/>
    </row>
    <row r="194" spans="1:7" s="17" customFormat="1" hidden="1" x14ac:dyDescent="0.25">
      <c r="A194" s="57" t="s">
        <v>501</v>
      </c>
      <c r="B194" s="70">
        <f t="shared" ref="B194:E195" si="103">+B195</f>
        <v>0</v>
      </c>
      <c r="C194" s="70">
        <f t="shared" si="103"/>
        <v>0</v>
      </c>
      <c r="D194" s="70">
        <f t="shared" si="103"/>
        <v>100000000</v>
      </c>
      <c r="E194" s="70">
        <f t="shared" si="103"/>
        <v>0</v>
      </c>
      <c r="F194" s="92">
        <f t="shared" ref="F194:F195" si="104">+F195</f>
        <v>100000000</v>
      </c>
    </row>
    <row r="195" spans="1:7" s="17" customFormat="1" hidden="1" x14ac:dyDescent="0.25">
      <c r="A195" s="58" t="s">
        <v>502</v>
      </c>
      <c r="B195" s="70">
        <f t="shared" si="103"/>
        <v>0</v>
      </c>
      <c r="C195" s="70">
        <f t="shared" si="103"/>
        <v>0</v>
      </c>
      <c r="D195" s="70">
        <f t="shared" si="103"/>
        <v>100000000</v>
      </c>
      <c r="E195" s="70">
        <f t="shared" si="103"/>
        <v>0</v>
      </c>
      <c r="F195" s="92">
        <f t="shared" si="104"/>
        <v>100000000</v>
      </c>
    </row>
    <row r="196" spans="1:7" s="17" customFormat="1" ht="30" hidden="1" x14ac:dyDescent="0.25">
      <c r="A196" s="59" t="s">
        <v>503</v>
      </c>
      <c r="B196" s="70">
        <f t="shared" ref="B196:F196" si="105">SUM(B197:B197)</f>
        <v>0</v>
      </c>
      <c r="C196" s="70">
        <f t="shared" si="105"/>
        <v>0</v>
      </c>
      <c r="D196" s="70">
        <f t="shared" si="105"/>
        <v>100000000</v>
      </c>
      <c r="E196" s="70">
        <f t="shared" si="105"/>
        <v>0</v>
      </c>
      <c r="F196" s="92">
        <f t="shared" si="105"/>
        <v>100000000</v>
      </c>
    </row>
    <row r="197" spans="1:7" s="19" customFormat="1" ht="30" hidden="1" x14ac:dyDescent="0.25">
      <c r="A197" s="60" t="s">
        <v>334</v>
      </c>
      <c r="B197" s="71">
        <v>0</v>
      </c>
      <c r="C197" s="71">
        <v>0</v>
      </c>
      <c r="D197" s="71">
        <f>+'POAI Fuentes'!R197</f>
        <v>100000000</v>
      </c>
      <c r="E197" s="71">
        <v>0</v>
      </c>
      <c r="F197" s="93">
        <f>SUM(B197:E197)</f>
        <v>100000000</v>
      </c>
      <c r="G197" s="17"/>
    </row>
    <row r="198" spans="1:7" s="17" customFormat="1" hidden="1" x14ac:dyDescent="0.25">
      <c r="A198" s="64" t="s">
        <v>504</v>
      </c>
      <c r="B198" s="70">
        <f t="shared" ref="B198:F198" si="106">+B199</f>
        <v>0</v>
      </c>
      <c r="C198" s="70">
        <f t="shared" si="106"/>
        <v>0</v>
      </c>
      <c r="D198" s="70">
        <f t="shared" si="106"/>
        <v>0</v>
      </c>
      <c r="E198" s="70">
        <f t="shared" si="106"/>
        <v>0</v>
      </c>
      <c r="F198" s="92">
        <f t="shared" si="106"/>
        <v>0</v>
      </c>
    </row>
    <row r="199" spans="1:7" s="17" customFormat="1" hidden="1" x14ac:dyDescent="0.25">
      <c r="A199" s="58" t="s">
        <v>505</v>
      </c>
      <c r="B199" s="70">
        <f t="shared" ref="B199:F199" si="107">+B200+B202</f>
        <v>0</v>
      </c>
      <c r="C199" s="70">
        <f t="shared" si="107"/>
        <v>0</v>
      </c>
      <c r="D199" s="70">
        <f t="shared" si="107"/>
        <v>0</v>
      </c>
      <c r="E199" s="70">
        <f t="shared" si="107"/>
        <v>0</v>
      </c>
      <c r="F199" s="92">
        <f t="shared" si="107"/>
        <v>0</v>
      </c>
    </row>
    <row r="200" spans="1:7" s="17" customFormat="1" hidden="1" x14ac:dyDescent="0.25">
      <c r="A200" s="59" t="s">
        <v>506</v>
      </c>
      <c r="B200" s="70">
        <f t="shared" ref="B200:F200" si="108">SUM(B201:B201)</f>
        <v>0</v>
      </c>
      <c r="C200" s="70">
        <f t="shared" si="108"/>
        <v>0</v>
      </c>
      <c r="D200" s="70">
        <f t="shared" si="108"/>
        <v>0</v>
      </c>
      <c r="E200" s="70">
        <f t="shared" si="108"/>
        <v>0</v>
      </c>
      <c r="F200" s="92">
        <f t="shared" si="108"/>
        <v>0</v>
      </c>
    </row>
    <row r="201" spans="1:7" s="19" customFormat="1" hidden="1" x14ac:dyDescent="0.25">
      <c r="A201" s="60" t="s">
        <v>387</v>
      </c>
      <c r="B201" s="71">
        <v>0</v>
      </c>
      <c r="C201" s="71">
        <v>0</v>
      </c>
      <c r="D201" s="71">
        <v>0</v>
      </c>
      <c r="E201" s="71">
        <v>0</v>
      </c>
      <c r="F201" s="93">
        <f>SUM(B201:E201)</f>
        <v>0</v>
      </c>
      <c r="G201" s="17"/>
    </row>
    <row r="202" spans="1:7" s="17" customFormat="1" ht="30" hidden="1" x14ac:dyDescent="0.25">
      <c r="A202" s="59" t="s">
        <v>507</v>
      </c>
      <c r="B202" s="70">
        <f t="shared" ref="B202:F202" si="109">SUM(B203:B203)</f>
        <v>0</v>
      </c>
      <c r="C202" s="70">
        <f t="shared" si="109"/>
        <v>0</v>
      </c>
      <c r="D202" s="70">
        <f t="shared" si="109"/>
        <v>0</v>
      </c>
      <c r="E202" s="70">
        <f t="shared" si="109"/>
        <v>0</v>
      </c>
      <c r="F202" s="92">
        <f t="shared" si="109"/>
        <v>0</v>
      </c>
    </row>
    <row r="203" spans="1:7" s="19" customFormat="1" hidden="1" x14ac:dyDescent="0.25">
      <c r="A203" s="60" t="s">
        <v>626</v>
      </c>
      <c r="B203" s="71">
        <v>0</v>
      </c>
      <c r="C203" s="71">
        <v>0</v>
      </c>
      <c r="D203" s="71">
        <v>0</v>
      </c>
      <c r="E203" s="71">
        <v>0</v>
      </c>
      <c r="F203" s="93">
        <f>SUM(B203:E203)</f>
        <v>0</v>
      </c>
      <c r="G203" s="17"/>
    </row>
    <row r="204" spans="1:7" s="19" customFormat="1" hidden="1" x14ac:dyDescent="0.25">
      <c r="A204" s="60" t="s">
        <v>512</v>
      </c>
      <c r="B204" s="71"/>
      <c r="C204" s="71"/>
      <c r="D204" s="71"/>
      <c r="E204" s="71"/>
      <c r="F204" s="93">
        <f>SUM(B204:E204)</f>
        <v>0</v>
      </c>
      <c r="G204" s="17"/>
    </row>
    <row r="205" spans="1:7" s="17" customFormat="1" x14ac:dyDescent="0.25">
      <c r="A205" s="67" t="s">
        <v>79</v>
      </c>
      <c r="B205" s="70">
        <f t="shared" ref="B205:E205" si="110">+B4+B58+B123+B158+B204</f>
        <v>964482819</v>
      </c>
      <c r="C205" s="70">
        <f t="shared" si="110"/>
        <v>1857594335.05</v>
      </c>
      <c r="D205" s="70">
        <f t="shared" si="110"/>
        <v>5357849378.579999</v>
      </c>
      <c r="E205" s="70">
        <f t="shared" si="110"/>
        <v>2091994362.8800001</v>
      </c>
      <c r="F205" s="92">
        <f>+F4+F58+F123+F158+F204</f>
        <v>10271920895.51</v>
      </c>
    </row>
    <row r="206" spans="1:7" s="17" customFormat="1" x14ac:dyDescent="0.25">
      <c r="A206" s="54"/>
      <c r="B206" s="21"/>
      <c r="C206" s="21"/>
      <c r="D206" s="21"/>
      <c r="E206" s="21"/>
      <c r="F206" s="21"/>
    </row>
    <row r="208" spans="1:7" x14ac:dyDescent="0.25">
      <c r="G208" s="65"/>
    </row>
  </sheetData>
  <autoFilter ref="A2:L209">
    <filterColumn colId="1" showButton="0">
      <filters blank="1">
        <filter val="10,000,000.00"/>
        <filter val="110,000,000.00"/>
        <filter val="12,000,000.00"/>
        <filter val="13,000,000.00"/>
        <filter val="164,547,288.00"/>
        <filter val="17,000,000.00"/>
        <filter val="20,000,000.00"/>
        <filter val="22,000,000.00"/>
        <filter val="26,000,000.00"/>
        <filter val="3,531,419.00"/>
        <filter val="30,000,000.00"/>
        <filter val="41,404,112.00"/>
        <filter val="5,000,000.00"/>
        <filter val="500,000,000.00"/>
        <filter val="599,000,000.00"/>
        <filter val="60,000,000.00"/>
        <filter val="66,547,288.00"/>
        <filter val="70,935,531.00"/>
        <filter val="76,000,000.00"/>
        <filter val="8,000,000.00"/>
        <filter val="88,547,288.00"/>
        <filter val="9,000,000.00"/>
        <filter val="90,935,531.00"/>
        <filter val="964,482,819.00"/>
        <filter val="ICLD"/>
      </filters>
    </filterColumn>
    <filterColumn colId="2" showButton="0"/>
    <filterColumn colId="3" showButton="0"/>
    <filterColumn colId="4" showButton="0"/>
  </autoFilter>
  <mergeCells count="1">
    <mergeCell ref="B2:F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CCFC9CCFCC4A4DBD5EFC826FD3BB5C" ma:contentTypeVersion="5" ma:contentTypeDescription="Crear nuevo documento." ma:contentTypeScope="" ma:versionID="eef1e054a66bf81597b11302df37edb7">
  <xsd:schema xmlns:xsd="http://www.w3.org/2001/XMLSchema" xmlns:xs="http://www.w3.org/2001/XMLSchema" xmlns:p="http://schemas.microsoft.com/office/2006/metadata/properties" xmlns:ns2="2985bb4b-4701-49be-b6af-cb425f14ffe8" xmlns:ns3="2e621e4f-89e6-46b1-8b21-42e6895f91f7" xmlns:ns4="2c4c7cdd-dbad-4375-b2d4-90bcf03ae34b" targetNamespace="http://schemas.microsoft.com/office/2006/metadata/properties" ma:root="true" ma:fieldsID="dc09e6701bb9f5be700e566734ebfb3a" ns2:_="" ns3:_="" ns4:_="">
    <xsd:import namespace="2985bb4b-4701-49be-b6af-cb425f14ffe8"/>
    <xsd:import namespace="2e621e4f-89e6-46b1-8b21-42e6895f91f7"/>
    <xsd:import namespace="2c4c7cdd-dbad-4375-b2d4-90bcf03ae34b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PLAN_x0020_BASICO_x0020_DE_x0020_ORDENAMIENTO_x0020_TERRITORIAL"/>
                <xsd:element ref="ns4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Estratégico Institucional"/>
          <xsd:enumeration value="Plan Anual de Adquisiciones"/>
          <xsd:enumeration value="Seguimiento a Planes"/>
          <xsd:enumeration value="Plan de Desarrollo Municip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21e4f-89e6-46b1-8b21-42e6895f91f7" elementFormDefault="qualified">
    <xsd:import namespace="http://schemas.microsoft.com/office/2006/documentManagement/types"/>
    <xsd:import namespace="http://schemas.microsoft.com/office/infopath/2007/PartnerControls"/>
    <xsd:element name="PLAN_x0020_BASICO_x0020_DE_x0020_ORDENAMIENTO_x0020_TERRITORIAL" ma:index="11" ma:displayName="PLAN BASICO DE ORDENAMIENTO TERRITORIAL" ma:internalName="PLAN_x0020_BASICO_x0020_DE_x0020_ORDENAMIENTO_x0020_TERRITORIA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4c7cdd-dbad-4375-b2d4-90bcf03ae34b" elementFormDefault="qualified">
    <xsd:import namespace="http://schemas.microsoft.com/office/2006/documentManagement/types"/>
    <xsd:import namespace="http://schemas.microsoft.com/office/infopath/2007/PartnerControls"/>
    <xsd:element name="A_x00f1_o" ma:index="12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18 de Diciembre 2020</Fecha>
    <Clasificaci_x00f3_n xmlns="2985bb4b-4701-49be-b6af-cb425f14ffe8">Plan Estratégico Institucional</Clasificaci_x00f3_n>
    <Descripci_x00f3_n xmlns="2985bb4b-4701-49be-b6af-cb425f14ffe8">Plan Operativo Anual de Inversiones del Plan de Desarrollo Por Amor a Nuestra Tierra 2020-2023.</Descripci_x00f3_n>
    <PLAN_x0020_BASICO_x0020_DE_x0020_ORDENAMIENTO_x0020_TERRITORIAL xmlns="2e621e4f-89e6-46b1-8b21-42e6895f91f7"/>
    <A_x00f1_o xmlns="2c4c7cdd-dbad-4375-b2d4-90bcf03ae34b" xsi:nil="true"/>
  </documentManagement>
</p:properties>
</file>

<file path=customXml/itemProps1.xml><?xml version="1.0" encoding="utf-8"?>
<ds:datastoreItem xmlns:ds="http://schemas.openxmlformats.org/officeDocument/2006/customXml" ds:itemID="{952FCD71-2563-4063-BA6B-3A353401585D}"/>
</file>

<file path=customXml/itemProps2.xml><?xml version="1.0" encoding="utf-8"?>
<ds:datastoreItem xmlns:ds="http://schemas.openxmlformats.org/officeDocument/2006/customXml" ds:itemID="{0A918791-ADA8-4AF3-9448-4A7AFB09A5F4}"/>
</file>

<file path=customXml/itemProps3.xml><?xml version="1.0" encoding="utf-8"?>
<ds:datastoreItem xmlns:ds="http://schemas.openxmlformats.org/officeDocument/2006/customXml" ds:itemID="{013D5972-F8BA-4A22-B267-DC206022CCF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GASTOS2016-2019 (2)</vt:lpstr>
      <vt:lpstr>Ingresos</vt:lpstr>
      <vt:lpstr>POAI Armoniza</vt:lpstr>
      <vt:lpstr>POAI Fuentes</vt:lpstr>
      <vt:lpstr>POAI Resumen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Operativo Anual de Inversiones</dc:title>
  <dc:creator>RECAUDO</dc:creator>
  <cp:lastModifiedBy>Jose Perez</cp:lastModifiedBy>
  <cp:lastPrinted>2020-04-13T18:59:58Z</cp:lastPrinted>
  <dcterms:created xsi:type="dcterms:W3CDTF">2020-02-04T23:23:51Z</dcterms:created>
  <dcterms:modified xsi:type="dcterms:W3CDTF">2020-10-05T20:38:51Z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0x01010057CCFC9CCFCC4A4DBD5EFC826FD3BB5C</vt:lpwstr>
  </property>
</Properties>
</file>